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5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<sst xmlns="http://schemas.openxmlformats.org/spreadsheetml/2006/main" count="49" uniqueCount="47">
  <si>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Ontario Senior Championships</t>
  </si>
  <si>
    <t>Revenue:</t>
  </si>
  <si>
    <t>Net Revenue (loss)</t>
  </si>
  <si>
    <t xml:space="preserve">Entry fees </t>
  </si>
  <si>
    <t>Hotel - Staff</t>
  </si>
  <si>
    <t>Total Expenses</t>
  </si>
  <si>
    <t>Staff Travel</t>
  </si>
  <si>
    <t>Transfer to ODP for athlete fees (# of entries x $10.00)</t>
  </si>
  <si>
    <t>Comments</t>
  </si>
  <si>
    <t>Paper supplies, Photocopying, etc.</t>
  </si>
  <si>
    <t>Mat moving, truck rental, etc.</t>
  </si>
  <si>
    <t>Grant to hosting club</t>
  </si>
  <si>
    <t>TrackWrestling.com  - web draw system</t>
  </si>
  <si>
    <r>
      <t xml:space="preserve">Awards:  </t>
    </r>
    <r>
      <rPr>
        <sz val="10"/>
        <color indexed="8"/>
        <rFont val="Arial"/>
        <family val="2"/>
      </rPr>
      <t>15 sets x 3/set x $5.00/medal (plaques sponsored)</t>
    </r>
  </si>
  <si>
    <t>Total Revenue</t>
  </si>
  <si>
    <t>Expenses (see tab for Brock W.C. Costs also):</t>
  </si>
  <si>
    <t>Mat Tape and misc. set up costs</t>
  </si>
  <si>
    <t>est. 2 rooms x 1 night x $150.00/night</t>
  </si>
  <si>
    <t>Food: est. 25 coaches, 25 officials, 10 volunteers x $7.00 each</t>
  </si>
  <si>
    <t>Other food - morning coffee, etc.</t>
  </si>
  <si>
    <t>Personnel for Skin Checks</t>
  </si>
  <si>
    <t>Medical Coverage - honoraria, travel, supplies</t>
  </si>
  <si>
    <t>Host Group:</t>
  </si>
  <si>
    <t>Sponsors, booth fees, etc.</t>
  </si>
  <si>
    <t>Miscellaneous Revenue:</t>
  </si>
  <si>
    <t>13 % of revenue collected</t>
  </si>
  <si>
    <t>included in above</t>
  </si>
  <si>
    <t>November 24, 2018</t>
  </si>
  <si>
    <t>Bishop Ryan Catholic Secondary School</t>
  </si>
  <si>
    <t>Hamilton Wrestling Club</t>
  </si>
  <si>
    <t>2018 Budget</t>
  </si>
  <si>
    <t>est. 2 vehicles x 200 km x $0.32/km</t>
  </si>
  <si>
    <r>
      <t xml:space="preserve">Facility (Gym) rent: Ham-Wentworth CDSB </t>
    </r>
    <r>
      <rPr>
        <sz val="10"/>
        <color indexed="8"/>
        <rFont val="Arial"/>
        <family val="2"/>
      </rPr>
      <t>rental</t>
    </r>
  </si>
  <si>
    <t>Equipment rentals - mats, scoreboards, etc.</t>
  </si>
  <si>
    <t># of athletes</t>
  </si>
  <si>
    <t>Actual:  72 Athletes</t>
  </si>
  <si>
    <t>Actual:  1 vehicle @ 320 km x $0.35/km</t>
  </si>
  <si>
    <t>Transfer to Northern Ontario Development Fund:  72 athletes x $5.00</t>
  </si>
  <si>
    <r>
      <t xml:space="preserve">Budget: </t>
    </r>
    <r>
      <rPr>
        <sz val="9"/>
        <color indexed="8"/>
        <rFont val="Arial"/>
        <family val="2"/>
      </rPr>
      <t xml:space="preserve">Estimate 75 athletes @ $95.00 </t>
    </r>
  </si>
  <si>
    <t>Pay to Receiver General (HST payable on entry fees)</t>
  </si>
  <si>
    <t>2019 Actual</t>
  </si>
  <si>
    <t>Officials - $18.50/athlete includes hotel costs</t>
  </si>
  <si>
    <t>Mat moving arranged by host site at no cost</t>
  </si>
  <si>
    <t>Financial Report</t>
  </si>
  <si>
    <t>Actual:  1 room</t>
  </si>
  <si>
    <t>Mat tape - split with Super Weekend.</t>
  </si>
  <si>
    <t>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</si>
</sst>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(* #,##0.0_);_(* \(#,##0.0\);_(* &quot;-&quot;??_);_(@_)"/>
    <numFmt numFmtId="174" formatCode="_(* #,##0_);_(* \(#,##0\);_(* &quot;-&quot;??_);_(@_)"/>
    <numFmt numFmtId="175" formatCode="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;[Red]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/>
    </xf>
    <xf numFmtId="171" fontId="41" fillId="0" borderId="0" xfId="42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171" fontId="41" fillId="0" borderId="0" xfId="42" applyNumberFormat="1" applyFont="1" applyAlignment="1">
      <alignment horizontal="center"/>
    </xf>
    <xf numFmtId="170" fontId="41" fillId="0" borderId="0" xfId="44" applyFont="1" applyAlignment="1">
      <alignment horizontal="center"/>
    </xf>
    <xf numFmtId="170" fontId="41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 quotePrefix="1">
      <alignment horizontal="left"/>
    </xf>
    <xf numFmtId="0" fontId="40" fillId="0" borderId="10" xfId="0" applyFont="1" applyBorder="1" applyAlignment="1">
      <alignment horizontal="left"/>
    </xf>
    <xf numFmtId="171" fontId="41" fillId="0" borderId="0" xfId="42" applyNumberFormat="1" applyFont="1" applyFill="1" applyAlignment="1">
      <alignment horizontal="center"/>
    </xf>
    <xf numFmtId="171" fontId="41" fillId="0" borderId="0" xfId="42" applyNumberFormat="1" applyFont="1" applyFill="1" applyAlignment="1">
      <alignment/>
    </xf>
    <xf numFmtId="171" fontId="41" fillId="0" borderId="10" xfId="42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171" fontId="41" fillId="0" borderId="0" xfId="42" applyFont="1" applyFill="1" applyAlignment="1">
      <alignment/>
    </xf>
    <xf numFmtId="15" fontId="41" fillId="0" borderId="0" xfId="0" applyNumberFormat="1" applyFont="1" applyAlignment="1" quotePrefix="1">
      <alignment horizontal="center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171" fontId="41" fillId="0" borderId="11" xfId="42" applyFont="1" applyBorder="1" applyAlignment="1">
      <alignment horizontal="center"/>
    </xf>
    <xf numFmtId="171" fontId="43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6">
      <selection activeCell="H10" sqref="H10"/>
    </sheetView>
  </sheetViews>
  <sheetFormatPr defaultColWidth="9.140625" defaultRowHeight="15"/>
  <cols>
    <col min="1" max="2" width="18.7109375" style="2" customWidth="1"/>
    <col min="3" max="3" width="18.7109375" style="3" customWidth="1"/>
    <col min="4" max="5" width="9.140625" style="3" customWidth="1"/>
    <col min="6" max="6" width="15.7109375" style="22" customWidth="1"/>
    <col min="7" max="7" width="15.7109375" style="3" customWidth="1"/>
    <col min="8" max="8" width="70.7109375" style="16" customWidth="1"/>
    <col min="9" max="16384" width="9.140625" style="2" customWidth="1"/>
  </cols>
  <sheetData>
    <row r="1" spans="1:4" ht="15.75">
      <c r="A1" s="1" t="s">
        <v>0</v>
      </c>
      <c r="D1" s="24" t="s">
        <v>27</v>
      </c>
    </row>
    <row r="2" spans="1:7" ht="15.75">
      <c r="A2" s="1" t="s">
        <v>28</v>
      </c>
      <c r="C2" s="22"/>
      <c r="D2" s="24"/>
      <c r="E2" s="22"/>
      <c r="G2" s="22"/>
    </row>
    <row r="3" spans="1:7" ht="15.75">
      <c r="A3" s="1" t="s">
        <v>22</v>
      </c>
      <c r="B3" s="2" t="s">
        <v>29</v>
      </c>
      <c r="C3" s="22"/>
      <c r="D3" s="24"/>
      <c r="E3" s="22"/>
      <c r="G3" s="22"/>
    </row>
    <row r="4" spans="1:7" ht="15.75">
      <c r="A4" s="1"/>
      <c r="C4" s="22"/>
      <c r="D4" s="24"/>
      <c r="E4" s="22"/>
      <c r="G4" s="22"/>
    </row>
    <row r="5" spans="1:7" ht="15.75">
      <c r="A5" s="1" t="s">
        <v>43</v>
      </c>
      <c r="C5" s="15"/>
      <c r="D5" s="15"/>
      <c r="E5" s="15"/>
      <c r="G5" s="15"/>
    </row>
    <row r="6" ht="15.75">
      <c r="A6" s="1"/>
    </row>
    <row r="7" spans="1:8" ht="16.5" thickBot="1">
      <c r="A7" s="6" t="s">
        <v>1</v>
      </c>
      <c r="F7" s="13" t="s">
        <v>40</v>
      </c>
      <c r="G7" s="12" t="s">
        <v>30</v>
      </c>
      <c r="H7" s="18" t="s">
        <v>8</v>
      </c>
    </row>
    <row r="8" ht="15">
      <c r="D8" s="3" t="s">
        <v>34</v>
      </c>
    </row>
    <row r="9" spans="1:8" ht="15.75" customHeight="1">
      <c r="A9" s="4" t="s">
        <v>3</v>
      </c>
      <c r="B9" s="25" t="s">
        <v>38</v>
      </c>
      <c r="D9" s="26">
        <v>75</v>
      </c>
      <c r="E9" s="26"/>
      <c r="F9" s="9">
        <v>7085</v>
      </c>
      <c r="G9" s="9">
        <f>D9*95</f>
        <v>7125</v>
      </c>
      <c r="H9" s="16" t="s">
        <v>35</v>
      </c>
    </row>
    <row r="10" spans="1:7" ht="15">
      <c r="A10" s="2" t="s">
        <v>23</v>
      </c>
      <c r="C10" s="22"/>
      <c r="D10" s="22"/>
      <c r="E10" s="22"/>
      <c r="F10" s="5">
        <v>0</v>
      </c>
      <c r="G10" s="5">
        <v>0</v>
      </c>
    </row>
    <row r="11" spans="1:7" ht="15">
      <c r="A11" s="2" t="s">
        <v>24</v>
      </c>
      <c r="C11" s="22"/>
      <c r="D11" s="22"/>
      <c r="E11" s="22"/>
      <c r="F11" s="27">
        <v>0</v>
      </c>
      <c r="G11" s="27">
        <v>0</v>
      </c>
    </row>
    <row r="12" spans="1:7" ht="15">
      <c r="A12" s="2" t="s">
        <v>14</v>
      </c>
      <c r="C12" s="22"/>
      <c r="D12" s="22"/>
      <c r="E12" s="22"/>
      <c r="F12" s="10">
        <f>SUM(F9:F11)</f>
        <v>7085</v>
      </c>
      <c r="G12" s="10">
        <f>SUM(G9:G11)</f>
        <v>7125</v>
      </c>
    </row>
    <row r="13" spans="3:7" ht="15">
      <c r="C13" s="22"/>
      <c r="D13" s="22"/>
      <c r="E13" s="22"/>
      <c r="G13" s="22"/>
    </row>
    <row r="14" ht="15.75">
      <c r="A14" s="6" t="s">
        <v>15</v>
      </c>
    </row>
    <row r="15" spans="1:8" ht="15">
      <c r="A15" s="2" t="s">
        <v>37</v>
      </c>
      <c r="F15" s="9">
        <f>72*5</f>
        <v>360</v>
      </c>
      <c r="G15" s="9">
        <f>D9*5</f>
        <v>375</v>
      </c>
      <c r="H15" s="16" t="s">
        <v>35</v>
      </c>
    </row>
    <row r="16" spans="1:8" ht="15">
      <c r="A16" s="2" t="s">
        <v>7</v>
      </c>
      <c r="F16" s="8">
        <f>72*10</f>
        <v>720</v>
      </c>
      <c r="G16" s="8">
        <f>D9*10</f>
        <v>750</v>
      </c>
      <c r="H16" s="16" t="s">
        <v>35</v>
      </c>
    </row>
    <row r="17" spans="1:8" ht="15">
      <c r="A17" s="2" t="s">
        <v>39</v>
      </c>
      <c r="C17" s="14"/>
      <c r="D17" s="14"/>
      <c r="E17" s="14"/>
      <c r="F17" s="8">
        <f>+F9/1.13*0.13</f>
        <v>815.0884955752214</v>
      </c>
      <c r="G17" s="8">
        <f>+G9/1.13*0.13</f>
        <v>819.6902654867257</v>
      </c>
      <c r="H17" s="16" t="s">
        <v>25</v>
      </c>
    </row>
    <row r="18" spans="1:7" ht="15">
      <c r="A18" s="2" t="s">
        <v>32</v>
      </c>
      <c r="F18" s="23">
        <v>1437.35</v>
      </c>
      <c r="G18" s="19">
        <v>1437.35</v>
      </c>
    </row>
    <row r="19" spans="1:7" ht="15">
      <c r="A19" s="2" t="s">
        <v>9</v>
      </c>
      <c r="F19" s="8">
        <v>50</v>
      </c>
      <c r="G19" s="8">
        <v>100</v>
      </c>
    </row>
    <row r="20" spans="1:8" ht="15">
      <c r="A20" s="2" t="s">
        <v>6</v>
      </c>
      <c r="B20" s="2" t="s">
        <v>31</v>
      </c>
      <c r="C20" s="7"/>
      <c r="D20" s="7"/>
      <c r="E20" s="7"/>
      <c r="F20" s="8">
        <f>320*0.35</f>
        <v>112</v>
      </c>
      <c r="G20" s="8">
        <f>2*250*0.32</f>
        <v>160</v>
      </c>
      <c r="H20" s="16" t="s">
        <v>36</v>
      </c>
    </row>
    <row r="21" spans="1:8" ht="15">
      <c r="A21" s="2" t="s">
        <v>4</v>
      </c>
      <c r="B21" s="2" t="s">
        <v>17</v>
      </c>
      <c r="F21" s="8">
        <v>124.94</v>
      </c>
      <c r="G21" s="8">
        <f>1*2*150</f>
        <v>300</v>
      </c>
      <c r="H21" s="16" t="s">
        <v>44</v>
      </c>
    </row>
    <row r="22" spans="1:7" ht="15">
      <c r="A22" s="2" t="s">
        <v>41</v>
      </c>
      <c r="B22" s="25"/>
      <c r="F22" s="8">
        <f>72*18.5</f>
        <v>1332</v>
      </c>
      <c r="G22" s="8">
        <f>D9*18.5</f>
        <v>1387.5</v>
      </c>
    </row>
    <row r="23" spans="1:7" ht="15">
      <c r="A23" s="2" t="s">
        <v>12</v>
      </c>
      <c r="C23" s="22"/>
      <c r="D23" s="22"/>
      <c r="E23" s="22"/>
      <c r="F23" s="8">
        <v>83.35</v>
      </c>
      <c r="G23" s="8">
        <v>150</v>
      </c>
    </row>
    <row r="24" spans="1:8" ht="15">
      <c r="A24" s="2" t="s">
        <v>10</v>
      </c>
      <c r="F24" s="19">
        <v>0</v>
      </c>
      <c r="G24" s="19">
        <v>300</v>
      </c>
      <c r="H24" s="16" t="s">
        <v>42</v>
      </c>
    </row>
    <row r="25" spans="1:8" ht="15">
      <c r="A25" s="2" t="s">
        <v>16</v>
      </c>
      <c r="C25" s="22"/>
      <c r="D25" s="22"/>
      <c r="E25" s="22"/>
      <c r="F25" s="19">
        <v>176.5</v>
      </c>
      <c r="G25" s="19">
        <v>100</v>
      </c>
      <c r="H25" s="16" t="s">
        <v>45</v>
      </c>
    </row>
    <row r="26" spans="1:8" ht="15">
      <c r="A26" s="2" t="s">
        <v>18</v>
      </c>
      <c r="F26" s="19">
        <v>481.02</v>
      </c>
      <c r="G26" s="19">
        <f>60*7</f>
        <v>420</v>
      </c>
      <c r="H26" s="16" t="s">
        <v>46</v>
      </c>
    </row>
    <row r="27" spans="1:7" ht="15">
      <c r="A27" s="2" t="s">
        <v>19</v>
      </c>
      <c r="C27" s="22"/>
      <c r="D27" s="22"/>
      <c r="E27" s="22"/>
      <c r="F27" s="19">
        <v>93.18</v>
      </c>
      <c r="G27" s="19">
        <v>200</v>
      </c>
    </row>
    <row r="28" spans="1:7" ht="15">
      <c r="A28" s="2" t="s">
        <v>13</v>
      </c>
      <c r="F28" s="20">
        <v>300</v>
      </c>
      <c r="G28" s="20">
        <v>300</v>
      </c>
    </row>
    <row r="29" spans="1:7" ht="15">
      <c r="A29" s="2" t="s">
        <v>21</v>
      </c>
      <c r="F29" s="19">
        <v>237.3</v>
      </c>
      <c r="G29" s="19">
        <v>300</v>
      </c>
    </row>
    <row r="30" spans="1:7" ht="15">
      <c r="A30" s="2" t="s">
        <v>20</v>
      </c>
      <c r="C30" s="22"/>
      <c r="D30" s="22"/>
      <c r="E30" s="22"/>
      <c r="F30" s="28" t="s">
        <v>26</v>
      </c>
      <c r="G30" s="19">
        <v>0</v>
      </c>
    </row>
    <row r="31" spans="1:8" ht="15">
      <c r="A31" s="2" t="s">
        <v>33</v>
      </c>
      <c r="F31" s="19">
        <v>0</v>
      </c>
      <c r="G31" s="19">
        <v>0</v>
      </c>
      <c r="H31" s="17"/>
    </row>
    <row r="32" spans="1:7" ht="15.75" thickBot="1">
      <c r="A32" s="2" t="s">
        <v>11</v>
      </c>
      <c r="C32" s="7"/>
      <c r="D32" s="7"/>
      <c r="E32" s="7"/>
      <c r="F32" s="21">
        <v>1000</v>
      </c>
      <c r="G32" s="21">
        <v>1000</v>
      </c>
    </row>
    <row r="33" spans="1:7" ht="15">
      <c r="A33" s="2" t="s">
        <v>5</v>
      </c>
      <c r="F33" s="10">
        <f>SUM(F15:F32)</f>
        <v>7322.728495575223</v>
      </c>
      <c r="G33" s="10">
        <f>SUM(G15:G32)</f>
        <v>8099.540265486726</v>
      </c>
    </row>
    <row r="35" spans="1:7" ht="15">
      <c r="A35" s="2" t="s">
        <v>2</v>
      </c>
      <c r="F35" s="10">
        <f>+F9-F33</f>
        <v>-237.72849557522295</v>
      </c>
      <c r="G35" s="10">
        <f>+G12-G33</f>
        <v>-974.5402654867257</v>
      </c>
    </row>
    <row r="37" ht="15">
      <c r="A37" s="11"/>
    </row>
  </sheetData>
  <sheetProtection/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Skyview</dc:creator>
  <cp:keywords/>
  <dc:description/>
  <cp:lastModifiedBy>admin@oawa.ca</cp:lastModifiedBy>
  <cp:lastPrinted>2016-12-01T19:59:41Z</cp:lastPrinted>
  <dcterms:created xsi:type="dcterms:W3CDTF">2012-11-21T22:40:01Z</dcterms:created>
  <dcterms:modified xsi:type="dcterms:W3CDTF">2019-04-03T19:33:58Z</dcterms:modified>
  <cp:category/>
  <cp:version/>
  <cp:contentType/>
  <cp:contentStatus/>
</cp:coreProperties>
</file>