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ta Homes\Dropbox\Wrestling\2018 2019 season\"/>
    </mc:Choice>
  </mc:AlternateContent>
  <xr:revisionPtr revIDLastSave="0" documentId="13_ncr:1_{C160B140-0927-49E1-8E90-5A330AA589EC}" xr6:coauthVersionLast="40" xr6:coauthVersionMax="40" xr10:uidLastSave="{00000000-0000-0000-0000-000000000000}"/>
  <bookViews>
    <workbookView xWindow="22932" yWindow="-192" windowWidth="23256" windowHeight="12576" tabRatio="901" firstSheet="1" activeTab="1" xr2:uid="{00000000-000D-0000-FFFF-FFFF00000000}"/>
  </bookViews>
  <sheets>
    <sheet name="RED DOT" sheetId="28" state="hidden" r:id="rId1"/>
    <sheet name="Brock JrBadgers " sheetId="1" r:id="rId2"/>
    <sheet name="TOURNAMENT SHEET" sheetId="2" state="hidden" r:id="rId3"/>
    <sheet name="Brock JR Cobra" sheetId="3" state="hidden" r:id="rId4"/>
    <sheet name="NCWC" sheetId="4" state="hidden" r:id="rId5"/>
    <sheet name="Akhara" sheetId="5" state="hidden" r:id="rId6"/>
    <sheet name="Guelph" sheetId="6" state="hidden" r:id="rId7"/>
    <sheet name="Renfrew" sheetId="7" state="hidden" r:id="rId8"/>
    <sheet name="Daredevils" sheetId="8" state="hidden" r:id="rId9"/>
    <sheet name="Independant" sheetId="21" state="hidden" r:id="rId10"/>
  </sheets>
  <definedNames>
    <definedName name="_xlnm.Print_Area" localSheetId="1">'Brock JrBadgers '!$B$1:$J$62</definedName>
    <definedName name="_xlnm.Print_Area" localSheetId="0">'RED DOT'!$A$1:$F$41</definedName>
  </definedNames>
  <calcPr calcId="181029"/>
</workbook>
</file>

<file path=xl/calcChain.xml><?xml version="1.0" encoding="utf-8"?>
<calcChain xmlns="http://schemas.openxmlformats.org/spreadsheetml/2006/main">
  <c r="E8" i="28" l="1"/>
  <c r="F27" i="2" l="1"/>
  <c r="G14" i="21" l="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F14" i="21"/>
  <c r="H11" i="21"/>
  <c r="E11" i="21"/>
  <c r="H10" i="21"/>
  <c r="E10" i="21"/>
  <c r="C10" i="21"/>
  <c r="C11" i="21" s="1"/>
  <c r="H9" i="21"/>
  <c r="E9" i="21"/>
  <c r="H8" i="21"/>
  <c r="E8" i="21"/>
  <c r="H7" i="21"/>
  <c r="E7" i="21"/>
  <c r="H6" i="21"/>
  <c r="E6" i="21"/>
  <c r="G17" i="7" l="1"/>
  <c r="F17" i="7"/>
  <c r="G53" i="8" l="1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F15" i="8"/>
  <c r="F14" i="8"/>
  <c r="H11" i="8"/>
  <c r="E11" i="8"/>
  <c r="H10" i="8"/>
  <c r="E10" i="8"/>
  <c r="C10" i="8"/>
  <c r="C11" i="8" s="1"/>
  <c r="H9" i="8"/>
  <c r="E9" i="8"/>
  <c r="H8" i="8"/>
  <c r="E8" i="8"/>
  <c r="H7" i="8"/>
  <c r="E7" i="8"/>
  <c r="H6" i="8"/>
  <c r="E6" i="8"/>
  <c r="G53" i="7" l="1"/>
  <c r="F53" i="7"/>
  <c r="G52" i="7"/>
  <c r="F52" i="7"/>
  <c r="G51" i="7"/>
  <c r="F51" i="7"/>
  <c r="G50" i="7"/>
  <c r="F50" i="7"/>
  <c r="G49" i="7"/>
  <c r="F49" i="7"/>
  <c r="G48" i="7"/>
  <c r="F48" i="7"/>
  <c r="G47" i="7"/>
  <c r="F47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29" i="7"/>
  <c r="F29" i="7"/>
  <c r="G28" i="7"/>
  <c r="F28" i="7"/>
  <c r="G27" i="7"/>
  <c r="F27" i="7"/>
  <c r="G26" i="7"/>
  <c r="F26" i="7"/>
  <c r="F25" i="7"/>
  <c r="F24" i="7"/>
  <c r="F23" i="7"/>
  <c r="G22" i="7"/>
  <c r="F22" i="7"/>
  <c r="G21" i="7"/>
  <c r="F21" i="7"/>
  <c r="G20" i="7"/>
  <c r="F20" i="7"/>
  <c r="G19" i="7"/>
  <c r="F19" i="7"/>
  <c r="G18" i="7"/>
  <c r="F18" i="7"/>
  <c r="G16" i="7"/>
  <c r="F16" i="7"/>
  <c r="G15" i="7"/>
  <c r="F15" i="7"/>
  <c r="G14" i="7"/>
  <c r="F14" i="7"/>
  <c r="H11" i="7"/>
  <c r="E11" i="7"/>
  <c r="C11" i="7"/>
  <c r="H10" i="7"/>
  <c r="E10" i="7"/>
  <c r="H9" i="7"/>
  <c r="H7" i="7"/>
  <c r="E7" i="7"/>
  <c r="H6" i="7"/>
  <c r="E6" i="7"/>
  <c r="G53" i="6" l="1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H11" i="6"/>
  <c r="E11" i="6"/>
  <c r="H10" i="6"/>
  <c r="E10" i="6"/>
  <c r="C10" i="6"/>
  <c r="C11" i="6" s="1"/>
  <c r="H9" i="6"/>
  <c r="E9" i="6"/>
  <c r="H8" i="6"/>
  <c r="E8" i="6"/>
  <c r="H7" i="6"/>
  <c r="E7" i="6"/>
  <c r="H6" i="6"/>
  <c r="E6" i="6"/>
  <c r="G53" i="5" l="1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H11" i="5"/>
  <c r="E11" i="5"/>
  <c r="H10" i="5"/>
  <c r="E10" i="5"/>
  <c r="C10" i="5"/>
  <c r="C11" i="5" s="1"/>
  <c r="H9" i="5"/>
  <c r="E9" i="5"/>
  <c r="H8" i="5"/>
  <c r="E8" i="5"/>
  <c r="H7" i="5"/>
  <c r="E7" i="5"/>
  <c r="H6" i="5"/>
  <c r="E6" i="5"/>
  <c r="G53" i="4" l="1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H11" i="4"/>
  <c r="E11" i="4"/>
  <c r="H10" i="4"/>
  <c r="E10" i="4"/>
  <c r="C10" i="4"/>
  <c r="C11" i="4" s="1"/>
  <c r="H9" i="4"/>
  <c r="E9" i="4"/>
  <c r="H8" i="4"/>
  <c r="E8" i="4"/>
  <c r="H7" i="4"/>
  <c r="E7" i="4"/>
  <c r="H6" i="4"/>
  <c r="E6" i="4"/>
  <c r="G53" i="3" l="1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H11" i="3"/>
  <c r="E11" i="3"/>
  <c r="H10" i="3"/>
  <c r="E10" i="3"/>
  <c r="C10" i="3"/>
  <c r="C11" i="3" s="1"/>
  <c r="H9" i="3"/>
  <c r="E9" i="3"/>
  <c r="H8" i="3"/>
  <c r="E8" i="3"/>
  <c r="H7" i="3"/>
  <c r="E7" i="3"/>
  <c r="H6" i="3"/>
  <c r="E6" i="3"/>
  <c r="G30" i="1" l="1"/>
  <c r="G31" i="1"/>
  <c r="G32" i="1"/>
  <c r="G33" i="1"/>
  <c r="G34" i="1"/>
  <c r="H30" i="1"/>
  <c r="F8" i="1" l="1"/>
  <c r="F7" i="1"/>
  <c r="F6" i="1"/>
  <c r="D10" i="1"/>
  <c r="D11" i="1" s="1"/>
  <c r="I11" i="1"/>
  <c r="I9" i="1"/>
  <c r="I8" i="1"/>
  <c r="I7" i="1"/>
  <c r="I6" i="1"/>
  <c r="F11" i="1"/>
  <c r="F9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I10" i="1"/>
  <c r="F10" i="1"/>
  <c r="H25" i="1"/>
  <c r="H26" i="1"/>
  <c r="H27" i="1"/>
  <c r="H28" i="1"/>
  <c r="H29" i="1"/>
  <c r="H31" i="1"/>
  <c r="H32" i="1"/>
  <c r="H33" i="1"/>
  <c r="G29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H15" i="1"/>
  <c r="H16" i="1"/>
  <c r="H17" i="1"/>
  <c r="H18" i="1"/>
  <c r="H19" i="1"/>
  <c r="H20" i="1"/>
  <c r="H21" i="1"/>
  <c r="H22" i="1"/>
  <c r="H23" i="1"/>
  <c r="H24" i="1"/>
  <c r="H14" i="1"/>
  <c r="G14" i="1"/>
</calcChain>
</file>

<file path=xl/sharedStrings.xml><?xml version="1.0" encoding="utf-8"?>
<sst xmlns="http://schemas.openxmlformats.org/spreadsheetml/2006/main" count="2458" uniqueCount="620">
  <si>
    <t>Club / School Name</t>
  </si>
  <si>
    <t>Coach's Name</t>
  </si>
  <si>
    <t>Contact Phone Number</t>
  </si>
  <si>
    <t>Email Address</t>
  </si>
  <si>
    <t>LAST NAME</t>
  </si>
  <si>
    <t>FIRST NAME</t>
  </si>
  <si>
    <t>Tykes Boys</t>
  </si>
  <si>
    <t>Tykes Girls</t>
  </si>
  <si>
    <t>Novice Boys</t>
  </si>
  <si>
    <t>Novice Girls</t>
  </si>
  <si>
    <t>Kids Boys</t>
  </si>
  <si>
    <t>Kids Girls</t>
  </si>
  <si>
    <t>Bantam Boys</t>
  </si>
  <si>
    <t>Bantam Girls</t>
  </si>
  <si>
    <t>Cadet Boys</t>
  </si>
  <si>
    <t>Cadet Girls</t>
  </si>
  <si>
    <t>High School Open Girls</t>
  </si>
  <si>
    <t>High School Open Boys</t>
  </si>
  <si>
    <t>Total number of participants</t>
  </si>
  <si>
    <t>DIVISION</t>
  </si>
  <si>
    <t>SEX</t>
  </si>
  <si>
    <t>CLUB / SCHOOL NAME</t>
  </si>
  <si>
    <t>TOTAL DIVISION PARTICIPANTS</t>
  </si>
  <si>
    <t>CONTACT INFORMATION</t>
  </si>
  <si>
    <t>Cost</t>
  </si>
  <si>
    <t>WEIGHT (KG)</t>
  </si>
  <si>
    <t>Gulacha</t>
  </si>
  <si>
    <t>Abhay</t>
  </si>
  <si>
    <t>Brock Jr. Badgers</t>
  </si>
  <si>
    <t>Slootsky</t>
  </si>
  <si>
    <t>Ron</t>
  </si>
  <si>
    <t>Ozog</t>
  </si>
  <si>
    <t>Heath</t>
  </si>
  <si>
    <t>Westbury</t>
  </si>
  <si>
    <t>Jack</t>
  </si>
  <si>
    <t>Disckenson</t>
  </si>
  <si>
    <t>Ezekel</t>
  </si>
  <si>
    <t>Shareen</t>
  </si>
  <si>
    <t>Udhay</t>
  </si>
  <si>
    <t>Aalam</t>
  </si>
  <si>
    <t>Gatta</t>
  </si>
  <si>
    <t>Zubin</t>
  </si>
  <si>
    <t>Amin</t>
  </si>
  <si>
    <t>Seth</t>
  </si>
  <si>
    <t>Roperti</t>
  </si>
  <si>
    <t>Ayden</t>
  </si>
  <si>
    <t>Sammutt</t>
  </si>
  <si>
    <t>Rylee</t>
  </si>
  <si>
    <t>Wylie</t>
  </si>
  <si>
    <t>Jordan</t>
  </si>
  <si>
    <t>Anmol</t>
  </si>
  <si>
    <t>Amaan</t>
  </si>
  <si>
    <t>Carpenter</t>
  </si>
  <si>
    <t>Joseph</t>
  </si>
  <si>
    <t>Jang</t>
  </si>
  <si>
    <t>Kevin</t>
  </si>
  <si>
    <t>Sydney</t>
  </si>
  <si>
    <t>Cadence</t>
  </si>
  <si>
    <t>D'amico</t>
  </si>
  <si>
    <t>Sara</t>
  </si>
  <si>
    <t>Belchior</t>
  </si>
  <si>
    <t>Lindsay</t>
  </si>
  <si>
    <t>Mallet Prince</t>
  </si>
  <si>
    <t>Azja</t>
  </si>
  <si>
    <t>DesChatelets</t>
  </si>
  <si>
    <t>Brock Jr/Cobra</t>
  </si>
  <si>
    <t>Tommy Crumpler</t>
  </si>
  <si>
    <t>bryanrhaseley@gmail.com</t>
  </si>
  <si>
    <t>Haseley</t>
  </si>
  <si>
    <t>Logan</t>
  </si>
  <si>
    <t>LaPlante</t>
  </si>
  <si>
    <t>Gage</t>
  </si>
  <si>
    <t>Griffin</t>
  </si>
  <si>
    <t>Kole</t>
  </si>
  <si>
    <t>Wooten III</t>
  </si>
  <si>
    <t>Herman</t>
  </si>
  <si>
    <t>Alberti</t>
  </si>
  <si>
    <t>Carson</t>
  </si>
  <si>
    <t>Crouse</t>
  </si>
  <si>
    <t>Bailey</t>
  </si>
  <si>
    <t>NCWC</t>
  </si>
  <si>
    <t>Chris Schrauwen</t>
  </si>
  <si>
    <t>613-261-4912</t>
  </si>
  <si>
    <t>schra_chris@hotmail.com</t>
  </si>
  <si>
    <t>Snyder</t>
  </si>
  <si>
    <t>Cameron</t>
  </si>
  <si>
    <t>Robinson</t>
  </si>
  <si>
    <t>Kathryn</t>
  </si>
  <si>
    <t>Kristina</t>
  </si>
  <si>
    <t>Mitchell</t>
  </si>
  <si>
    <t>Patel</t>
  </si>
  <si>
    <t>Klara</t>
  </si>
  <si>
    <t>Hamidi</t>
  </si>
  <si>
    <t>Zaki</t>
  </si>
  <si>
    <t>Ayyoub</t>
  </si>
  <si>
    <t>Ibrahim</t>
  </si>
  <si>
    <t>Larkin</t>
  </si>
  <si>
    <t>Devan</t>
  </si>
  <si>
    <t>Abdulatif</t>
  </si>
  <si>
    <t xml:space="preserve">Ahmed </t>
  </si>
  <si>
    <t>Clement</t>
  </si>
  <si>
    <t>Virginie</t>
  </si>
  <si>
    <t>Akhara of Champions</t>
  </si>
  <si>
    <t>Ashok Kumar</t>
  </si>
  <si>
    <t>647-287-3595</t>
  </si>
  <si>
    <t>TheAkhara@gmail.com</t>
  </si>
  <si>
    <t>Tut</t>
  </si>
  <si>
    <t>Gavinpaul</t>
  </si>
  <si>
    <t>Virk</t>
  </si>
  <si>
    <t xml:space="preserve">Gurman </t>
  </si>
  <si>
    <t>Randhawa</t>
  </si>
  <si>
    <t xml:space="preserve">Jujaar </t>
  </si>
  <si>
    <t>Saroya</t>
  </si>
  <si>
    <t xml:space="preserve">Tarnpreet </t>
  </si>
  <si>
    <t xml:space="preserve">Tarleen </t>
  </si>
  <si>
    <t xml:space="preserve">Reah </t>
  </si>
  <si>
    <t xml:space="preserve">Balraj </t>
  </si>
  <si>
    <t>Ashthana</t>
  </si>
  <si>
    <t xml:space="preserve">Manav </t>
  </si>
  <si>
    <t>Sanghera</t>
  </si>
  <si>
    <t xml:space="preserve">Parmvir </t>
  </si>
  <si>
    <t xml:space="preserve">Amninder </t>
  </si>
  <si>
    <t>Lally</t>
  </si>
  <si>
    <t xml:space="preserve">Sarpartap </t>
  </si>
  <si>
    <t>Johal</t>
  </si>
  <si>
    <t>Harvir</t>
  </si>
  <si>
    <t>Rai</t>
  </si>
  <si>
    <t xml:space="preserve">Zora </t>
  </si>
  <si>
    <t>Mea</t>
  </si>
  <si>
    <t>Balkaran</t>
  </si>
  <si>
    <t xml:space="preserve">Nishan </t>
  </si>
  <si>
    <t>Dhesi</t>
  </si>
  <si>
    <t xml:space="preserve">Arjun </t>
  </si>
  <si>
    <t>Cheema</t>
  </si>
  <si>
    <t>M</t>
  </si>
  <si>
    <t>Lacobelli</t>
  </si>
  <si>
    <t xml:space="preserve">Luciano </t>
  </si>
  <si>
    <t>Gobind</t>
  </si>
  <si>
    <t>Mansi</t>
  </si>
  <si>
    <t>Gurpartap</t>
  </si>
  <si>
    <t>Singh</t>
  </si>
  <si>
    <t>Inderjit</t>
  </si>
  <si>
    <t>Malwinder</t>
  </si>
  <si>
    <t>Taegveer</t>
  </si>
  <si>
    <t>Saxena</t>
  </si>
  <si>
    <t>Kirti</t>
  </si>
  <si>
    <t>Sarabnoor</t>
  </si>
  <si>
    <t>Dilroop</t>
  </si>
  <si>
    <t>Sahota</t>
  </si>
  <si>
    <t>Samra</t>
  </si>
  <si>
    <t>Gurjas</t>
  </si>
  <si>
    <t>Mcveigh</t>
  </si>
  <si>
    <t>Aidan</t>
  </si>
  <si>
    <t>Guelph Wrestling Club</t>
  </si>
  <si>
    <t xml:space="preserve">James, Zoltan and Dave </t>
  </si>
  <si>
    <t>519 400 3654</t>
  </si>
  <si>
    <t>juniorgwc@gmail.com</t>
  </si>
  <si>
    <t>Mackie</t>
  </si>
  <si>
    <t xml:space="preserve">31.2kg </t>
  </si>
  <si>
    <t>Blythe</t>
  </si>
  <si>
    <t>Marcella</t>
  </si>
  <si>
    <t xml:space="preserve">30.3kg </t>
  </si>
  <si>
    <t>Kaufman</t>
  </si>
  <si>
    <t>Tate</t>
  </si>
  <si>
    <t>34kg</t>
  </si>
  <si>
    <t>Cox</t>
  </si>
  <si>
    <t>Owen</t>
  </si>
  <si>
    <t>35.2kg</t>
  </si>
  <si>
    <t>Ewan</t>
  </si>
  <si>
    <t>37.5kg</t>
  </si>
  <si>
    <t>Cade</t>
  </si>
  <si>
    <t>32kg</t>
  </si>
  <si>
    <t>Cako</t>
  </si>
  <si>
    <t xml:space="preserve">35.4kg </t>
  </si>
  <si>
    <t>Hunyady</t>
  </si>
  <si>
    <t>Nathan</t>
  </si>
  <si>
    <t>38.4kg</t>
  </si>
  <si>
    <t>Tristan</t>
  </si>
  <si>
    <t>bantam Boys</t>
  </si>
  <si>
    <t>29.5kg</t>
  </si>
  <si>
    <t>Wilke</t>
  </si>
  <si>
    <t>Matthew</t>
  </si>
  <si>
    <t>82kg</t>
  </si>
  <si>
    <t>Gould</t>
  </si>
  <si>
    <t>Ethan</t>
  </si>
  <si>
    <t>73.8kg</t>
  </si>
  <si>
    <t>Xiao</t>
  </si>
  <si>
    <t>44.7kg</t>
  </si>
  <si>
    <t>garvin</t>
  </si>
  <si>
    <t>Jesse</t>
  </si>
  <si>
    <t>46.8kg</t>
  </si>
  <si>
    <t>Walraven</t>
  </si>
  <si>
    <t>Declan</t>
  </si>
  <si>
    <t>43kg</t>
  </si>
  <si>
    <t>Buccholz</t>
  </si>
  <si>
    <t>Maxwell</t>
  </si>
  <si>
    <t>63.6kg</t>
  </si>
  <si>
    <t>Garvin</t>
  </si>
  <si>
    <t>Peyton</t>
  </si>
  <si>
    <t>54.5kg</t>
  </si>
  <si>
    <t>Tersigni</t>
  </si>
  <si>
    <t>Gabriel</t>
  </si>
  <si>
    <t>52.4kg</t>
  </si>
  <si>
    <t>m</t>
  </si>
  <si>
    <t>Cailen</t>
  </si>
  <si>
    <t>33kg</t>
  </si>
  <si>
    <t>Renfrew Amateur Wrestling Club</t>
  </si>
  <si>
    <t>Denis Mahoney / Sarah Desjardins</t>
  </si>
  <si>
    <t>sscsdesjardins@gmail.com</t>
  </si>
  <si>
    <t>Mahoney</t>
  </si>
  <si>
    <t>Desjardins</t>
  </si>
  <si>
    <t>Cecelia</t>
  </si>
  <si>
    <t>NOTE: The contact info belongs to the manager, Sarah Desjardins.  The coach is Denis Mahoney.</t>
  </si>
  <si>
    <t>Daredevils</t>
  </si>
  <si>
    <t>S Mauthe</t>
  </si>
  <si>
    <t>519-426-3018</t>
  </si>
  <si>
    <t>scott.mauthe@granderie.ca</t>
  </si>
  <si>
    <t>Sales</t>
  </si>
  <si>
    <t>Garrett</t>
  </si>
  <si>
    <t>DareDevils</t>
  </si>
  <si>
    <t>Gunnar</t>
  </si>
  <si>
    <t>SPARTANS WRESTLING CLUB</t>
  </si>
  <si>
    <t>FEKE</t>
  </si>
  <si>
    <t>COOPER</t>
  </si>
  <si>
    <t>OTTMAN</t>
  </si>
  <si>
    <t>QUINN</t>
  </si>
  <si>
    <t>RAMROOP</t>
  </si>
  <si>
    <t>ETHAN</t>
  </si>
  <si>
    <t>KIRA</t>
  </si>
  <si>
    <t>CADET GIRLS</t>
  </si>
  <si>
    <t>CORNWALL</t>
  </si>
  <si>
    <t>JACKSON</t>
  </si>
  <si>
    <t>BLACK</t>
  </si>
  <si>
    <t>BRENDEN</t>
  </si>
  <si>
    <t>GROCHEV</t>
  </si>
  <si>
    <t>MAX</t>
  </si>
  <si>
    <t>MONK</t>
  </si>
  <si>
    <t>JAMIE</t>
  </si>
  <si>
    <t>ISLA</t>
  </si>
  <si>
    <t>NOVICE GIRLS</t>
  </si>
  <si>
    <t>CABRERA</t>
  </si>
  <si>
    <t>MIGUEL</t>
  </si>
  <si>
    <t>VAN SLINGERLAND</t>
  </si>
  <si>
    <t>CONNOR</t>
  </si>
  <si>
    <t>MUNDAY</t>
  </si>
  <si>
    <t>RISHI</t>
  </si>
  <si>
    <t>Team Impact Wrestling Club</t>
  </si>
  <si>
    <t>Berehulka</t>
  </si>
  <si>
    <t>Devon</t>
  </si>
  <si>
    <t>Eastmond</t>
  </si>
  <si>
    <t>Alyvia</t>
  </si>
  <si>
    <t>Alyna</t>
  </si>
  <si>
    <t>Evans</t>
  </si>
  <si>
    <t>Darrius</t>
  </si>
  <si>
    <t>Iturriaga</t>
  </si>
  <si>
    <t>Christian</t>
  </si>
  <si>
    <t>Chocolan</t>
  </si>
  <si>
    <t>Jake</t>
  </si>
  <si>
    <t>Clarke</t>
  </si>
  <si>
    <t>Tyson</t>
  </si>
  <si>
    <t>Woods</t>
  </si>
  <si>
    <t>Aiden</t>
  </si>
  <si>
    <t>Daley</t>
  </si>
  <si>
    <t>Roshaun</t>
  </si>
  <si>
    <t>Helou</t>
  </si>
  <si>
    <t>Blayne</t>
  </si>
  <si>
    <t>Roopchand</t>
  </si>
  <si>
    <t>Tiago</t>
  </si>
  <si>
    <t>Arsagov</t>
  </si>
  <si>
    <t>Zaurbek</t>
  </si>
  <si>
    <t>Norton</t>
  </si>
  <si>
    <t>Dylan</t>
  </si>
  <si>
    <t>Barclay</t>
  </si>
  <si>
    <t>Gatchalian</t>
  </si>
  <si>
    <t>Phoenix</t>
  </si>
  <si>
    <t>Matmen Mississauga</t>
  </si>
  <si>
    <t>Cormier</t>
  </si>
  <si>
    <t>Emma</t>
  </si>
  <si>
    <t>Dahcha</t>
  </si>
  <si>
    <t>Ryan</t>
  </si>
  <si>
    <t>Mackenzie</t>
  </si>
  <si>
    <t>Ko</t>
  </si>
  <si>
    <t>Ali</t>
  </si>
  <si>
    <t>Amaral</t>
  </si>
  <si>
    <t>Marshall</t>
  </si>
  <si>
    <t>Dhillon</t>
  </si>
  <si>
    <t>Jugraj</t>
  </si>
  <si>
    <t>Shun</t>
  </si>
  <si>
    <t>Young</t>
  </si>
  <si>
    <t>Kelyn</t>
  </si>
  <si>
    <t>Sousa</t>
  </si>
  <si>
    <t>AJ</t>
  </si>
  <si>
    <t>Glasgow</t>
  </si>
  <si>
    <t>Jackson</t>
  </si>
  <si>
    <t>Sandhu</t>
  </si>
  <si>
    <t>Arman</t>
  </si>
  <si>
    <t>Fielder</t>
  </si>
  <si>
    <t>Noel</t>
  </si>
  <si>
    <t>Sarnia Bluewater</t>
  </si>
  <si>
    <t>Lane</t>
  </si>
  <si>
    <t>VanderSlagt</t>
  </si>
  <si>
    <t>Wittliff</t>
  </si>
  <si>
    <t>Waller</t>
  </si>
  <si>
    <t>Reese</t>
  </si>
  <si>
    <t>Crummer</t>
  </si>
  <si>
    <t>Wesley</t>
  </si>
  <si>
    <t>Riley</t>
  </si>
  <si>
    <t>Danny</t>
  </si>
  <si>
    <t>Jacob</t>
  </si>
  <si>
    <t>Hudson</t>
  </si>
  <si>
    <t>Boekhorst</t>
  </si>
  <si>
    <t>Alex</t>
  </si>
  <si>
    <t>McCabe</t>
  </si>
  <si>
    <t>Matt</t>
  </si>
  <si>
    <t>Moffatt</t>
  </si>
  <si>
    <t>Perry</t>
  </si>
  <si>
    <t>Zach</t>
  </si>
  <si>
    <t>Jennings</t>
  </si>
  <si>
    <t>Kelso</t>
  </si>
  <si>
    <t>Noqueira</t>
  </si>
  <si>
    <t>Isabelle</t>
  </si>
  <si>
    <t>Dalgety</t>
  </si>
  <si>
    <t>Hunter</t>
  </si>
  <si>
    <t>Taylor</t>
  </si>
  <si>
    <t>Doan</t>
  </si>
  <si>
    <t>Simon</t>
  </si>
  <si>
    <t>Layla</t>
  </si>
  <si>
    <t>Wilson</t>
  </si>
  <si>
    <t>Sarah</t>
  </si>
  <si>
    <t>Allen</t>
  </si>
  <si>
    <t>Taijah</t>
  </si>
  <si>
    <t>Shailah</t>
  </si>
  <si>
    <t>Adam</t>
  </si>
  <si>
    <t>Armitage</t>
  </si>
  <si>
    <t>Quinn</t>
  </si>
  <si>
    <t>Howard</t>
  </si>
  <si>
    <t>Hunt</t>
  </si>
  <si>
    <t>MacKenna</t>
  </si>
  <si>
    <t>Kayla</t>
  </si>
  <si>
    <t>Barich</t>
  </si>
  <si>
    <t>Josh</t>
  </si>
  <si>
    <t>Hannah</t>
  </si>
  <si>
    <t>Brisco</t>
  </si>
  <si>
    <t>Jolie</t>
  </si>
  <si>
    <t>Lexus Titans HWC</t>
  </si>
  <si>
    <t>Bains</t>
  </si>
  <si>
    <t>Inderbir</t>
  </si>
  <si>
    <t>Kang</t>
  </si>
  <si>
    <t>Chanjot</t>
  </si>
  <si>
    <t>Yuraj</t>
  </si>
  <si>
    <t>Dhinsha</t>
  </si>
  <si>
    <t>Gill</t>
  </si>
  <si>
    <t>Jodh</t>
  </si>
  <si>
    <t>Brar</t>
  </si>
  <si>
    <t>Harjas</t>
  </si>
  <si>
    <t>Bajwa</t>
  </si>
  <si>
    <t>Gurbaj</t>
  </si>
  <si>
    <t>Sampedro-Bryan</t>
  </si>
  <si>
    <t>D'Andre</t>
  </si>
  <si>
    <t>Manraj</t>
  </si>
  <si>
    <t>Sherveer</t>
  </si>
  <si>
    <t>Basra</t>
  </si>
  <si>
    <t>Jagtaj</t>
  </si>
  <si>
    <t>Irman</t>
  </si>
  <si>
    <t>Maintaab</t>
  </si>
  <si>
    <t>Khanguha</t>
  </si>
  <si>
    <t>Majot</t>
  </si>
  <si>
    <t>David</t>
  </si>
  <si>
    <t>O'Neil</t>
  </si>
  <si>
    <t>Rehel</t>
  </si>
  <si>
    <t>Edmund</t>
  </si>
  <si>
    <t>Hyderman</t>
  </si>
  <si>
    <t>Zack</t>
  </si>
  <si>
    <t>Kerr</t>
  </si>
  <si>
    <t>Steven</t>
  </si>
  <si>
    <t>Jujhaar</t>
  </si>
  <si>
    <t>Sherland</t>
  </si>
  <si>
    <t>Alexia</t>
  </si>
  <si>
    <t>Discipline</t>
  </si>
  <si>
    <t>Lickers</t>
  </si>
  <si>
    <t xml:space="preserve">Kaidyn </t>
  </si>
  <si>
    <t>Tyke</t>
  </si>
  <si>
    <t xml:space="preserve">Discipline </t>
  </si>
  <si>
    <t>Aysen</t>
  </si>
  <si>
    <t>Novice</t>
  </si>
  <si>
    <t>Nash</t>
  </si>
  <si>
    <t>Adams</t>
  </si>
  <si>
    <t>Abbey</t>
  </si>
  <si>
    <t>Gray</t>
  </si>
  <si>
    <t>Vanessa</t>
  </si>
  <si>
    <t>Yole</t>
  </si>
  <si>
    <t>Billy</t>
  </si>
  <si>
    <t>Kids</t>
  </si>
  <si>
    <t>Love</t>
  </si>
  <si>
    <t>Greg</t>
  </si>
  <si>
    <t>Robertson</t>
  </si>
  <si>
    <t>Gavin</t>
  </si>
  <si>
    <t xml:space="preserve">Venkatachalam </t>
  </si>
  <si>
    <t>Sheil</t>
  </si>
  <si>
    <t>Bantam</t>
  </si>
  <si>
    <t>Wessel</t>
  </si>
  <si>
    <t>Caleb</t>
  </si>
  <si>
    <t>Zane</t>
  </si>
  <si>
    <t>Priest</t>
  </si>
  <si>
    <t>Samantha</t>
  </si>
  <si>
    <t>Roberston</t>
  </si>
  <si>
    <t>Morgan</t>
  </si>
  <si>
    <t>Max</t>
  </si>
  <si>
    <t xml:space="preserve">Toronto Thunder W.C </t>
  </si>
  <si>
    <t>Lad</t>
  </si>
  <si>
    <t>Dip</t>
  </si>
  <si>
    <t>42kg</t>
  </si>
  <si>
    <t>46kg</t>
  </si>
  <si>
    <t xml:space="preserve">Wright </t>
  </si>
  <si>
    <t xml:space="preserve">Aaron </t>
  </si>
  <si>
    <t>76kg</t>
  </si>
  <si>
    <t xml:space="preserve">Vyas </t>
  </si>
  <si>
    <t xml:space="preserve">Anand </t>
  </si>
  <si>
    <t>69kg</t>
  </si>
  <si>
    <t xml:space="preserve">Pacyga </t>
  </si>
  <si>
    <t>85kg</t>
  </si>
  <si>
    <t>Elliot Lake Wrestling club</t>
  </si>
  <si>
    <t>D'Amato</t>
  </si>
  <si>
    <t>40.5 KG</t>
  </si>
  <si>
    <t>Elliot Lake Wreslting club</t>
  </si>
  <si>
    <t xml:space="preserve">40.5KG </t>
  </si>
  <si>
    <t>Elliot Lake Wreslting Club</t>
  </si>
  <si>
    <t>Trent</t>
  </si>
  <si>
    <t>48 KG</t>
  </si>
  <si>
    <t>Crumpler</t>
  </si>
  <si>
    <t>Cameran</t>
  </si>
  <si>
    <t>Powercats</t>
  </si>
  <si>
    <t>Tommy</t>
  </si>
  <si>
    <t>Jaden</t>
  </si>
  <si>
    <t>Reynolds</t>
  </si>
  <si>
    <t>Amarfio Jr.</t>
  </si>
  <si>
    <t>Dixon</t>
  </si>
  <si>
    <t>Joe</t>
  </si>
  <si>
    <t>McDougald</t>
  </si>
  <si>
    <t>Shamarah</t>
  </si>
  <si>
    <t>Highland Wrestling Club</t>
  </si>
  <si>
    <t>Wilkie</t>
  </si>
  <si>
    <t>Jade</t>
  </si>
  <si>
    <t>Dudley-Chubbs</t>
  </si>
  <si>
    <t>Eamonn</t>
  </si>
  <si>
    <t>K-BAY</t>
  </si>
  <si>
    <t>BRABANT</t>
  </si>
  <si>
    <t>SPENCER</t>
  </si>
  <si>
    <t>AUSTIN</t>
  </si>
  <si>
    <t>DUNBAR</t>
  </si>
  <si>
    <t>BRADEN</t>
  </si>
  <si>
    <t>HAYES</t>
  </si>
  <si>
    <t>TIERNAN</t>
  </si>
  <si>
    <t>LOGRECO</t>
  </si>
  <si>
    <t>TRISTAN</t>
  </si>
  <si>
    <t>MACGREGOR</t>
  </si>
  <si>
    <t>GAVIN</t>
  </si>
  <si>
    <t xml:space="preserve">DUNBAR </t>
  </si>
  <si>
    <t>ROBBIE</t>
  </si>
  <si>
    <t>HARBRIDGE</t>
  </si>
  <si>
    <t>CAIUS</t>
  </si>
  <si>
    <t>HESCH</t>
  </si>
  <si>
    <t>JACOB</t>
  </si>
  <si>
    <t>MORRISON</t>
  </si>
  <si>
    <t>LUCAS</t>
  </si>
  <si>
    <t>RAMBARAN</t>
  </si>
  <si>
    <t>VAIL</t>
  </si>
  <si>
    <t>FRANCESCA</t>
  </si>
  <si>
    <t>BRONWYN</t>
  </si>
  <si>
    <t>MANGAT</t>
  </si>
  <si>
    <t>AMRIT</t>
  </si>
  <si>
    <t>COX</t>
  </si>
  <si>
    <t>AMELIA</t>
  </si>
  <si>
    <t>SNIDER</t>
  </si>
  <si>
    <t>ALEXANDRA</t>
  </si>
  <si>
    <t>MCCALLUM</t>
  </si>
  <si>
    <t>EMILY</t>
  </si>
  <si>
    <t>F</t>
  </si>
  <si>
    <t>LALONDE</t>
  </si>
  <si>
    <t>RAYNE</t>
  </si>
  <si>
    <t>ORTIZ</t>
  </si>
  <si>
    <t>JOSHUA</t>
  </si>
  <si>
    <t>ARMAAN</t>
  </si>
  <si>
    <t>WALTON</t>
  </si>
  <si>
    <t>JOSH</t>
  </si>
  <si>
    <t>FISHER</t>
  </si>
  <si>
    <t>JORDAN</t>
  </si>
  <si>
    <t>HENRY</t>
  </si>
  <si>
    <t>SAMANTHA</t>
  </si>
  <si>
    <t>HANEY</t>
  </si>
  <si>
    <t>MADDISON</t>
  </si>
  <si>
    <t>CAMERON</t>
  </si>
  <si>
    <t>AVERY</t>
  </si>
  <si>
    <t>Timmins Wrestling</t>
  </si>
  <si>
    <t>Morrisson</t>
  </si>
  <si>
    <t>Leelan</t>
  </si>
  <si>
    <t>40.5</t>
  </si>
  <si>
    <t>Lachance</t>
  </si>
  <si>
    <t>Joel</t>
  </si>
  <si>
    <t>Whitnall</t>
  </si>
  <si>
    <t>Duncan</t>
  </si>
  <si>
    <t>Price</t>
  </si>
  <si>
    <t>Kyle</t>
  </si>
  <si>
    <t>Ginglo-Robert</t>
  </si>
  <si>
    <t>Olivia</t>
  </si>
  <si>
    <t>McIlquham</t>
  </si>
  <si>
    <t>Tiffany</t>
  </si>
  <si>
    <t>Dumoulin</t>
  </si>
  <si>
    <t>Zoée</t>
  </si>
  <si>
    <t>Gravelle</t>
  </si>
  <si>
    <t>Ashley</t>
  </si>
  <si>
    <t>Independant</t>
  </si>
  <si>
    <t>Erv</t>
  </si>
  <si>
    <t>Morine</t>
  </si>
  <si>
    <t>Mariah-Lynn</t>
  </si>
  <si>
    <t>Matmen Kitchener</t>
  </si>
  <si>
    <t>Hall</t>
  </si>
  <si>
    <t>McKenzie</t>
  </si>
  <si>
    <t>Female</t>
  </si>
  <si>
    <t>Will pay Thursday</t>
  </si>
  <si>
    <t>Lopes</t>
  </si>
  <si>
    <t>Boehm</t>
  </si>
  <si>
    <t>Paid</t>
  </si>
  <si>
    <t>Gurski</t>
  </si>
  <si>
    <t>Faith</t>
  </si>
  <si>
    <t>Davidson</t>
  </si>
  <si>
    <t>Kovacs</t>
  </si>
  <si>
    <t>Daniel</t>
  </si>
  <si>
    <t>Thomas</t>
  </si>
  <si>
    <t>Tecson</t>
  </si>
  <si>
    <t>Harry Geris WC</t>
  </si>
  <si>
    <t>MacDougall</t>
  </si>
  <si>
    <t>Molly</t>
  </si>
  <si>
    <t>Laskey</t>
  </si>
  <si>
    <t>Dominic</t>
  </si>
  <si>
    <t>Summers</t>
  </si>
  <si>
    <t>Mark</t>
  </si>
  <si>
    <t>Goderich Wrestling Club</t>
  </si>
  <si>
    <t>Edwards</t>
  </si>
  <si>
    <t>Ivy</t>
  </si>
  <si>
    <t>LIndstrom</t>
  </si>
  <si>
    <t>Sophie</t>
  </si>
  <si>
    <t>Ferguson</t>
  </si>
  <si>
    <t>Cole</t>
  </si>
  <si>
    <t>Newcastle</t>
  </si>
  <si>
    <t>Will</t>
  </si>
  <si>
    <t/>
  </si>
  <si>
    <t>Mariposa W/c.</t>
  </si>
  <si>
    <t>Storer</t>
  </si>
  <si>
    <t>Sidney</t>
  </si>
  <si>
    <t>35.5kg</t>
  </si>
  <si>
    <t>Mariposa w.C.</t>
  </si>
  <si>
    <t>Smith</t>
  </si>
  <si>
    <t>Caidence</t>
  </si>
  <si>
    <t>52.5kg</t>
  </si>
  <si>
    <t>Steele</t>
  </si>
  <si>
    <t>Rain</t>
  </si>
  <si>
    <t>49.6kg</t>
  </si>
  <si>
    <t>Docherty</t>
  </si>
  <si>
    <t>Keegan</t>
  </si>
  <si>
    <t>39.2kg</t>
  </si>
  <si>
    <t>Studd</t>
  </si>
  <si>
    <t>Ben</t>
  </si>
  <si>
    <t>50kg</t>
  </si>
  <si>
    <t>Gord</t>
  </si>
  <si>
    <t>81kg</t>
  </si>
  <si>
    <t>Leigha</t>
  </si>
  <si>
    <t>65kg</t>
  </si>
  <si>
    <t>37.3kg</t>
  </si>
  <si>
    <t>Brassard</t>
  </si>
  <si>
    <t>54kg</t>
  </si>
  <si>
    <t>Ligers</t>
  </si>
  <si>
    <t>27.9kg</t>
  </si>
  <si>
    <t xml:space="preserve">Jenkins </t>
  </si>
  <si>
    <t>Jebidiah</t>
  </si>
  <si>
    <t>22.9kg</t>
  </si>
  <si>
    <t>Hedges</t>
  </si>
  <si>
    <t>24kg</t>
  </si>
  <si>
    <t>Degeer</t>
  </si>
  <si>
    <t>Kerin</t>
  </si>
  <si>
    <t>26.5kg</t>
  </si>
  <si>
    <t xml:space="preserve">Graham </t>
  </si>
  <si>
    <t>Austin</t>
  </si>
  <si>
    <t>25.5kg</t>
  </si>
  <si>
    <t>Scott</t>
  </si>
  <si>
    <t>Craig</t>
  </si>
  <si>
    <t>25.7kg</t>
  </si>
  <si>
    <t>Curtis</t>
  </si>
  <si>
    <t>32.7kg</t>
  </si>
  <si>
    <t>Sweet</t>
  </si>
  <si>
    <t>42.2kg</t>
  </si>
  <si>
    <t>Minten</t>
  </si>
  <si>
    <t>Chloe</t>
  </si>
  <si>
    <t>54.2 kg</t>
  </si>
  <si>
    <t>Kilby</t>
  </si>
  <si>
    <t>37.4kg</t>
  </si>
  <si>
    <t>Asslin</t>
  </si>
  <si>
    <t>Graydon</t>
  </si>
  <si>
    <t>36.1kg</t>
  </si>
  <si>
    <t>37kg</t>
  </si>
  <si>
    <t>Keith</t>
  </si>
  <si>
    <t>55.1kg</t>
  </si>
  <si>
    <t>Agildinger</t>
  </si>
  <si>
    <t>41.1kg</t>
  </si>
  <si>
    <t>March</t>
  </si>
  <si>
    <t>41.9kg</t>
  </si>
  <si>
    <t>Perrault</t>
  </si>
  <si>
    <t>Callum</t>
  </si>
  <si>
    <t>56kg</t>
  </si>
  <si>
    <t>Blake</t>
  </si>
  <si>
    <t>31.5kg</t>
  </si>
  <si>
    <t xml:space="preserve">Atkinson </t>
  </si>
  <si>
    <t>60kg</t>
  </si>
  <si>
    <t>Gordie</t>
  </si>
  <si>
    <t>80kg</t>
  </si>
  <si>
    <t>Custer</t>
  </si>
  <si>
    <t>Kawartha Olympic W/C</t>
  </si>
  <si>
    <t>Benns</t>
  </si>
  <si>
    <t>Kelsey</t>
  </si>
  <si>
    <t>RED 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</si>
</sst>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</font>
    <font>
      <b/>
      <sz val="36"/>
      <color theme="1"/>
      <name val="Calibri"/>
      <family val="2"/>
      <scheme val="minor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medium">
        <color rgb="FFC0C0C0"/>
      </right>
      <top/>
      <bottom style="thin">
        <color rgb="FFC0C0C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Protection="0"/>
    <xf numFmtId="0" fontId="13" fillId="0" borderId="0"/>
  </cellStyleXfs>
  <cellXfs count="75">
    <xf numFmtId="0" fontId="0" fillId="0" borderId="0" xfId="0"/>
    <xf numFmtId="0" fontId="0" fillId="0" borderId="0" xfId="0" applyBorder="1"/>
    <xf numFmtId="0" fontId="0" fillId="3" borderId="19" xfId="0" applyFill="1" applyBorder="1" applyProtection="1">
      <protection locked="0"/>
    </xf>
    <xf numFmtId="0" fontId="0" fillId="4" borderId="19" xfId="0" applyFill="1" applyBorder="1"/>
    <xf numFmtId="0" fontId="0" fillId="3" borderId="18" xfId="0" applyFill="1" applyBorder="1" applyProtection="1">
      <protection locked="0"/>
    </xf>
    <xf numFmtId="0" fontId="3" fillId="0" borderId="0" xfId="0" applyFont="1"/>
    <xf numFmtId="0" fontId="2" fillId="6" borderId="22" xfId="0" applyFont="1" applyFill="1" applyBorder="1"/>
    <xf numFmtId="0" fontId="3" fillId="0" borderId="0" xfId="0" applyFont="1" applyBorder="1"/>
    <xf numFmtId="0" fontId="3" fillId="3" borderId="20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4" borderId="1" xfId="0" applyFont="1" applyFill="1" applyBorder="1"/>
    <xf numFmtId="0" fontId="3" fillId="3" borderId="16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4" borderId="3" xfId="0" applyFont="1" applyFill="1" applyBorder="1"/>
    <xf numFmtId="0" fontId="2" fillId="6" borderId="0" xfId="0" applyFont="1" applyFill="1" applyBorder="1" applyAlignment="1">
      <alignment horizontal="right"/>
    </xf>
    <xf numFmtId="0" fontId="4" fillId="5" borderId="0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64" fontId="3" fillId="2" borderId="0" xfId="1" applyNumberFormat="1" applyFont="1" applyFill="1" applyAlignment="1">
      <alignment horizontal="left"/>
    </xf>
    <xf numFmtId="0" fontId="5" fillId="0" borderId="14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6" fillId="5" borderId="0" xfId="2" applyFill="1" applyBorder="1" applyAlignment="1" applyProtection="1">
      <alignment horizontal="left"/>
      <protection locked="0"/>
    </xf>
    <xf numFmtId="0" fontId="2" fillId="6" borderId="0" xfId="0" applyFont="1" applyFill="1" applyBorder="1"/>
    <xf numFmtId="0" fontId="8" fillId="0" borderId="25" xfId="3" applyFont="1" applyBorder="1" applyAlignment="1" applyProtection="1">
      <alignment horizontal="left"/>
      <protection locked="0"/>
    </xf>
    <xf numFmtId="0" fontId="10" fillId="7" borderId="25" xfId="4" applyFont="1" applyFill="1" applyBorder="1" applyAlignment="1">
      <alignment horizontal="left"/>
    </xf>
    <xf numFmtId="0" fontId="3" fillId="3" borderId="25" xfId="0" applyFont="1" applyFill="1" applyBorder="1" applyProtection="1">
      <protection locked="0"/>
    </xf>
    <xf numFmtId="0" fontId="8" fillId="0" borderId="25" xfId="3" applyFont="1" applyBorder="1" applyAlignment="1">
      <alignment horizontal="center"/>
    </xf>
    <xf numFmtId="0" fontId="3" fillId="4" borderId="25" xfId="0" applyFont="1" applyFill="1" applyBorder="1"/>
    <xf numFmtId="0" fontId="8" fillId="0" borderId="25" xfId="3" applyFont="1" applyBorder="1" applyAlignment="1" applyProtection="1">
      <alignment horizontal="center"/>
      <protection locked="0"/>
    </xf>
    <xf numFmtId="0" fontId="8" fillId="0" borderId="25" xfId="3" applyFont="1" applyFill="1" applyBorder="1" applyAlignment="1">
      <alignment horizontal="center"/>
    </xf>
    <xf numFmtId="0" fontId="8" fillId="0" borderId="25" xfId="3" applyFont="1" applyFill="1" applyBorder="1" applyAlignment="1" applyProtection="1">
      <alignment horizontal="left"/>
      <protection locked="0"/>
    </xf>
    <xf numFmtId="0" fontId="8" fillId="0" borderId="25" xfId="3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>
      <alignment horizontal="left"/>
    </xf>
    <xf numFmtId="0" fontId="10" fillId="0" borderId="0" xfId="0" applyFont="1" applyBorder="1"/>
    <xf numFmtId="0" fontId="10" fillId="3" borderId="25" xfId="0" applyFont="1" applyFill="1" applyBorder="1" applyProtection="1">
      <protection locked="0"/>
    </xf>
    <xf numFmtId="0" fontId="10" fillId="3" borderId="25" xfId="0" applyFont="1" applyFill="1" applyBorder="1" applyAlignment="1" applyProtection="1">
      <alignment horizontal="center"/>
      <protection locked="0"/>
    </xf>
    <xf numFmtId="0" fontId="10" fillId="4" borderId="25" xfId="0" applyFont="1" applyFill="1" applyBorder="1"/>
    <xf numFmtId="0" fontId="10" fillId="0" borderId="0" xfId="0" applyFont="1"/>
    <xf numFmtId="0" fontId="11" fillId="0" borderId="0" xfId="0" applyFont="1" applyAlignment="1"/>
    <xf numFmtId="0" fontId="11" fillId="8" borderId="27" xfId="0" applyFont="1" applyFill="1" applyBorder="1" applyAlignment="1" applyProtection="1">
      <protection locked="0"/>
    </xf>
    <xf numFmtId="0" fontId="11" fillId="8" borderId="28" xfId="0" applyFont="1" applyFill="1" applyBorder="1" applyAlignment="1" applyProtection="1">
      <protection locked="0"/>
    </xf>
    <xf numFmtId="0" fontId="11" fillId="9" borderId="28" xfId="0" applyFont="1" applyFill="1" applyBorder="1" applyAlignment="1"/>
    <xf numFmtId="0" fontId="0" fillId="0" borderId="0" xfId="0" applyAlignment="1"/>
    <xf numFmtId="0" fontId="0" fillId="10" borderId="0" xfId="0" applyFill="1"/>
    <xf numFmtId="0" fontId="0" fillId="10" borderId="0" xfId="0" applyFill="1" applyAlignment="1"/>
    <xf numFmtId="0" fontId="2" fillId="6" borderId="22" xfId="0" applyFont="1" applyFill="1" applyBorder="1" applyAlignment="1"/>
    <xf numFmtId="0" fontId="12" fillId="0" borderId="0" xfId="0" applyFont="1" applyAlignment="1">
      <alignment horizontal="center"/>
    </xf>
    <xf numFmtId="0" fontId="0" fillId="4" borderId="19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2" fillId="6" borderId="22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3" fillId="4" borderId="25" xfId="0" applyFont="1" applyFill="1" applyBorder="1" applyAlignment="1">
      <alignment horizontal="left"/>
    </xf>
    <xf numFmtId="0" fontId="10" fillId="4" borderId="25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11" fillId="9" borderId="29" xfId="0" applyFont="1" applyFill="1" applyBorder="1" applyAlignment="1">
      <alignment horizontal="left"/>
    </xf>
    <xf numFmtId="0" fontId="11" fillId="9" borderId="30" xfId="0" applyFont="1" applyFill="1" applyBorder="1" applyAlignment="1">
      <alignment horizontal="left"/>
    </xf>
  </cellXfs>
  <cellStyles count="6">
    <cellStyle name="Currency" xfId="1" builtinId="4"/>
    <cellStyle name="Hyperlink" xfId="2" builtinId="8"/>
    <cellStyle name="Normal" xfId="0" builtinId="0"/>
    <cellStyle name="Normal 2" xfId="4" xr:uid="{00000000-0005-0000-0000-000003000000}"/>
    <cellStyle name="Normal 3" xfId="3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66676</xdr:rowOff>
    </xdr:from>
    <xdr:to>
      <xdr:col>9</xdr:col>
      <xdr:colOff>152400</xdr:colOff>
      <xdr:row>4</xdr:row>
      <xdr:rowOff>104776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" y="66676"/>
          <a:ext cx="10286999" cy="8001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36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1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BROCK</a:t>
          </a:r>
          <a:r>
            <a:rPr lang="en-US" sz="36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1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 JR. BADGERS WRESTLING TOURNAMENT</a:t>
          </a:r>
          <a:endParaRPr lang="en-US" sz="36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1">
                <a:lumMod val="75000"/>
              </a:schemeClr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66676</xdr:rowOff>
    </xdr:from>
    <xdr:to>
      <xdr:col>8</xdr:col>
      <xdr:colOff>152400</xdr:colOff>
      <xdr:row>4</xdr:row>
      <xdr:rowOff>104776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" y="66676"/>
          <a:ext cx="10401299" cy="76962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36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1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BROCK</a:t>
          </a:r>
          <a:r>
            <a:rPr lang="en-US" sz="36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1">
                  <a:lumMod val="75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 JR. BADGERS WRESTLING TOURNAMENT</a:t>
          </a:r>
          <a:endParaRPr lang="en-US" sz="36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1">
                <a:lumMod val="75000"/>
              </a:schemeClr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bryanrhaseley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schra_chris@hot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TheAkhara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uniorgwc@gmai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sscsdesjardins@g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scott.mauthe@granderie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41"/>
  <sheetViews>
    <sheetView view="pageBreakPreview" topLeftCell="A3" zoomScale="60" zoomScaleNormal="100" workbookViewId="0">
      <selection activeCell="A3" sqref="A3:F41"/>
    </sheetView>
  </sheetViews>
  <sheetFormatPr defaultRowHeight="15" x14ac:dyDescent="0.25"/>
  <cols>
    <col min="1" max="1" width="16.28515625" customWidth="1"/>
    <col min="2" max="2" width="10.85546875" customWidth="1"/>
    <col min="3" max="3" width="20.28515625" customWidth="1"/>
    <col min="4" max="4" width="6.85546875" customWidth="1"/>
    <col min="5" max="5" width="4.28515625" customWidth="1"/>
    <col min="6" max="6" width="28.7109375" customWidth="1"/>
    <col min="7" max="7" width="13" customWidth="1"/>
    <col min="8" max="8" width="5" customWidth="1"/>
  </cols>
  <sheetData>
    <row r="3" spans="1:27" x14ac:dyDescent="0.25">
      <c r="A3" s="50" t="s">
        <v>619</v>
      </c>
      <c r="B3" s="50"/>
      <c r="C3" s="50"/>
      <c r="D3" s="50"/>
      <c r="E3" s="50"/>
      <c r="F3" s="50"/>
    </row>
    <row r="4" spans="1:27" x14ac:dyDescent="0.25">
      <c r="A4" s="50"/>
      <c r="B4" s="50"/>
      <c r="C4" s="50"/>
      <c r="D4" s="50"/>
      <c r="E4" s="50"/>
      <c r="F4" s="50"/>
    </row>
    <row r="5" spans="1:27" x14ac:dyDescent="0.25">
      <c r="A5" s="50"/>
      <c r="B5" s="50"/>
      <c r="C5" s="50"/>
      <c r="D5" s="50"/>
      <c r="E5" s="50"/>
      <c r="F5" s="50"/>
      <c r="AA5" t="s">
        <v>12</v>
      </c>
    </row>
    <row r="6" spans="1:27" ht="16.5" thickBot="1" x14ac:dyDescent="0.3">
      <c r="A6" s="6" t="s">
        <v>4</v>
      </c>
      <c r="B6" s="6" t="s">
        <v>5</v>
      </c>
      <c r="C6" s="6" t="s">
        <v>19</v>
      </c>
      <c r="D6" s="6" t="s">
        <v>25</v>
      </c>
      <c r="E6" s="6" t="s">
        <v>20</v>
      </c>
      <c r="F6" s="49" t="s">
        <v>21</v>
      </c>
      <c r="AA6" t="s">
        <v>13</v>
      </c>
    </row>
    <row r="7" spans="1:27" ht="15.75" thickTop="1" x14ac:dyDescent="0.25">
      <c r="A7" t="s">
        <v>40</v>
      </c>
      <c r="B7" t="s">
        <v>41</v>
      </c>
      <c r="C7" t="s">
        <v>10</v>
      </c>
      <c r="D7">
        <v>28.8</v>
      </c>
      <c r="E7" t="s">
        <v>134</v>
      </c>
      <c r="F7" t="s">
        <v>28</v>
      </c>
    </row>
    <row r="8" spans="1:27" ht="15.75" x14ac:dyDescent="0.25">
      <c r="A8" s="11" t="s">
        <v>29</v>
      </c>
      <c r="B8" s="12" t="s">
        <v>30</v>
      </c>
      <c r="C8" s="12" t="s">
        <v>6</v>
      </c>
      <c r="D8" s="12">
        <v>25.9</v>
      </c>
      <c r="E8" s="13" t="str">
        <f t="shared" ref="E8" si="0">IF(C8="","",(IF((OR(C8="Tykes Boys",C8="Novice Boys",C8="Kids Boys",C8="Bantam Boys",C8="Cadet Boys",C8="High School Open Boys")),"M","F")))</f>
        <v>M</v>
      </c>
      <c r="F8" t="s">
        <v>28</v>
      </c>
      <c r="AA8" t="s">
        <v>15</v>
      </c>
    </row>
    <row r="9" spans="1:27" x14ac:dyDescent="0.25">
      <c r="A9" t="s">
        <v>90</v>
      </c>
      <c r="B9" t="s">
        <v>91</v>
      </c>
      <c r="C9" t="s">
        <v>16</v>
      </c>
      <c r="D9">
        <v>68</v>
      </c>
      <c r="E9" t="s">
        <v>477</v>
      </c>
      <c r="F9" t="s">
        <v>80</v>
      </c>
    </row>
    <row r="10" spans="1:27" x14ac:dyDescent="0.25">
      <c r="A10" t="s">
        <v>98</v>
      </c>
      <c r="B10" t="s">
        <v>99</v>
      </c>
      <c r="C10" t="s">
        <v>14</v>
      </c>
      <c r="D10">
        <v>58</v>
      </c>
      <c r="E10" t="s">
        <v>134</v>
      </c>
      <c r="F10" t="s">
        <v>80</v>
      </c>
    </row>
    <row r="11" spans="1:27" x14ac:dyDescent="0.25">
      <c r="A11" t="s">
        <v>74</v>
      </c>
      <c r="B11" t="s">
        <v>75</v>
      </c>
      <c r="C11" t="s">
        <v>10</v>
      </c>
      <c r="D11">
        <v>65</v>
      </c>
      <c r="E11" t="s">
        <v>134</v>
      </c>
      <c r="F11" t="s">
        <v>65</v>
      </c>
    </row>
    <row r="12" spans="1:27" x14ac:dyDescent="0.25">
      <c r="A12" t="s">
        <v>144</v>
      </c>
      <c r="B12" t="s">
        <v>145</v>
      </c>
      <c r="C12" t="s">
        <v>16</v>
      </c>
      <c r="D12">
        <v>61.8</v>
      </c>
      <c r="E12" t="s">
        <v>477</v>
      </c>
      <c r="F12" t="s">
        <v>102</v>
      </c>
    </row>
    <row r="13" spans="1:27" x14ac:dyDescent="0.25">
      <c r="A13" t="s">
        <v>148</v>
      </c>
      <c r="B13" t="s">
        <v>132</v>
      </c>
      <c r="C13" t="s">
        <v>17</v>
      </c>
      <c r="D13">
        <v>98.3</v>
      </c>
      <c r="E13" t="s">
        <v>134</v>
      </c>
      <c r="F13" t="s">
        <v>102</v>
      </c>
    </row>
    <row r="14" spans="1:27" x14ac:dyDescent="0.25">
      <c r="A14" t="s">
        <v>162</v>
      </c>
      <c r="B14" t="s">
        <v>170</v>
      </c>
      <c r="C14" t="s">
        <v>10</v>
      </c>
      <c r="D14" t="s">
        <v>171</v>
      </c>
      <c r="E14" t="s">
        <v>134</v>
      </c>
      <c r="F14" t="s">
        <v>153</v>
      </c>
    </row>
    <row r="15" spans="1:27" x14ac:dyDescent="0.25">
      <c r="A15" t="s">
        <v>191</v>
      </c>
      <c r="B15" t="s">
        <v>192</v>
      </c>
      <c r="C15" t="s">
        <v>178</v>
      </c>
      <c r="D15" t="s">
        <v>193</v>
      </c>
      <c r="E15" t="s">
        <v>134</v>
      </c>
      <c r="F15" t="s">
        <v>153</v>
      </c>
    </row>
    <row r="16" spans="1:27" x14ac:dyDescent="0.25">
      <c r="A16" t="s">
        <v>210</v>
      </c>
      <c r="B16" t="s">
        <v>211</v>
      </c>
      <c r="C16" t="s">
        <v>11</v>
      </c>
      <c r="D16">
        <v>32.6</v>
      </c>
      <c r="E16" t="s">
        <v>477</v>
      </c>
      <c r="F16" t="s">
        <v>206</v>
      </c>
      <c r="AA16" t="s">
        <v>17</v>
      </c>
    </row>
    <row r="17" spans="1:27" x14ac:dyDescent="0.25">
      <c r="A17" t="s">
        <v>217</v>
      </c>
      <c r="B17" t="s">
        <v>220</v>
      </c>
      <c r="C17" t="s">
        <v>17</v>
      </c>
      <c r="D17">
        <v>68</v>
      </c>
      <c r="E17" t="s">
        <v>134</v>
      </c>
      <c r="F17" t="s">
        <v>219</v>
      </c>
      <c r="AA17" t="s">
        <v>15</v>
      </c>
    </row>
    <row r="18" spans="1:27" x14ac:dyDescent="0.25">
      <c r="A18" t="s">
        <v>232</v>
      </c>
      <c r="B18" t="s">
        <v>233</v>
      </c>
      <c r="C18" t="s">
        <v>10</v>
      </c>
      <c r="D18">
        <v>38.6</v>
      </c>
      <c r="E18" t="s">
        <v>134</v>
      </c>
      <c r="F18" t="s">
        <v>221</v>
      </c>
    </row>
    <row r="19" spans="1:27" x14ac:dyDescent="0.25">
      <c r="A19" t="s">
        <v>244</v>
      </c>
      <c r="B19" t="s">
        <v>245</v>
      </c>
      <c r="C19" t="s">
        <v>8</v>
      </c>
      <c r="D19">
        <v>25.4</v>
      </c>
      <c r="E19" t="s">
        <v>134</v>
      </c>
      <c r="F19" t="s">
        <v>221</v>
      </c>
    </row>
    <row r="20" spans="1:27" x14ac:dyDescent="0.25">
      <c r="A20" t="s">
        <v>254</v>
      </c>
      <c r="B20" t="s">
        <v>255</v>
      </c>
      <c r="C20" t="s">
        <v>8</v>
      </c>
      <c r="D20">
        <v>27.3</v>
      </c>
      <c r="E20" t="s">
        <v>134</v>
      </c>
      <c r="F20" t="s">
        <v>246</v>
      </c>
    </row>
    <row r="21" spans="1:27" x14ac:dyDescent="0.25">
      <c r="A21" t="s">
        <v>256</v>
      </c>
      <c r="B21" t="s">
        <v>271</v>
      </c>
      <c r="C21" t="s">
        <v>12</v>
      </c>
      <c r="D21">
        <v>34.200000000000003</v>
      </c>
      <c r="E21" t="s">
        <v>134</v>
      </c>
      <c r="F21" t="s">
        <v>246</v>
      </c>
    </row>
    <row r="22" spans="1:27" x14ac:dyDescent="0.25">
      <c r="A22" t="s">
        <v>278</v>
      </c>
      <c r="B22" t="s">
        <v>282</v>
      </c>
      <c r="C22" t="s">
        <v>8</v>
      </c>
      <c r="D22">
        <v>55.3</v>
      </c>
      <c r="E22" t="s">
        <v>134</v>
      </c>
      <c r="F22" t="s">
        <v>275</v>
      </c>
      <c r="AA22" t="s">
        <v>16</v>
      </c>
    </row>
    <row r="23" spans="1:27" x14ac:dyDescent="0.25">
      <c r="A23" t="s">
        <v>317</v>
      </c>
      <c r="B23" t="s">
        <v>334</v>
      </c>
      <c r="C23" t="s">
        <v>14</v>
      </c>
      <c r="D23">
        <v>67.599999999999994</v>
      </c>
      <c r="E23" t="s">
        <v>134</v>
      </c>
      <c r="F23" t="s">
        <v>298</v>
      </c>
    </row>
    <row r="24" spans="1:27" x14ac:dyDescent="0.25">
      <c r="A24" t="s">
        <v>300</v>
      </c>
      <c r="B24" t="s">
        <v>341</v>
      </c>
      <c r="C24" t="s">
        <v>16</v>
      </c>
      <c r="D24">
        <v>48.4</v>
      </c>
      <c r="E24" t="s">
        <v>477</v>
      </c>
      <c r="F24" t="s">
        <v>298</v>
      </c>
    </row>
    <row r="25" spans="1:27" x14ac:dyDescent="0.25">
      <c r="A25" t="s">
        <v>349</v>
      </c>
      <c r="B25" t="s">
        <v>350</v>
      </c>
      <c r="C25" t="s">
        <v>8</v>
      </c>
      <c r="D25">
        <v>39.4</v>
      </c>
      <c r="E25" t="s">
        <v>134</v>
      </c>
      <c r="F25" t="s">
        <v>344</v>
      </c>
      <c r="AA25" t="s">
        <v>17</v>
      </c>
    </row>
    <row r="26" spans="1:27" x14ac:dyDescent="0.25">
      <c r="A26" t="s">
        <v>369</v>
      </c>
      <c r="B26" t="s">
        <v>370</v>
      </c>
      <c r="C26" t="s">
        <v>14</v>
      </c>
      <c r="D26">
        <v>110.4</v>
      </c>
      <c r="E26" t="s">
        <v>134</v>
      </c>
      <c r="F26" t="s">
        <v>344</v>
      </c>
    </row>
    <row r="27" spans="1:27" x14ac:dyDescent="0.25">
      <c r="A27" t="s">
        <v>385</v>
      </c>
      <c r="B27" t="s">
        <v>175</v>
      </c>
      <c r="C27" t="s">
        <v>384</v>
      </c>
      <c r="D27">
        <v>22</v>
      </c>
      <c r="E27" t="s">
        <v>134</v>
      </c>
      <c r="F27" t="s">
        <v>382</v>
      </c>
      <c r="AA27" t="s">
        <v>17</v>
      </c>
    </row>
    <row r="28" spans="1:27" x14ac:dyDescent="0.25">
      <c r="A28" t="s">
        <v>386</v>
      </c>
      <c r="B28" t="s">
        <v>404</v>
      </c>
      <c r="C28" t="s">
        <v>13</v>
      </c>
      <c r="D28">
        <v>57.6</v>
      </c>
      <c r="E28" t="s">
        <v>477</v>
      </c>
      <c r="F28" t="s">
        <v>378</v>
      </c>
    </row>
    <row r="29" spans="1:27" x14ac:dyDescent="0.25">
      <c r="A29" t="s">
        <v>413</v>
      </c>
      <c r="B29" t="s">
        <v>414</v>
      </c>
      <c r="C29" t="s">
        <v>17</v>
      </c>
      <c r="D29" t="s">
        <v>415</v>
      </c>
      <c r="E29" t="s">
        <v>134</v>
      </c>
      <c r="F29" t="s">
        <v>408</v>
      </c>
      <c r="AA29" t="s">
        <v>17</v>
      </c>
    </row>
    <row r="30" spans="1:27" x14ac:dyDescent="0.25">
      <c r="A30" t="s">
        <v>279</v>
      </c>
      <c r="B30" t="s">
        <v>427</v>
      </c>
      <c r="C30" t="s">
        <v>10</v>
      </c>
      <c r="D30" t="s">
        <v>428</v>
      </c>
      <c r="E30" t="s">
        <v>134</v>
      </c>
      <c r="F30" t="s">
        <v>421</v>
      </c>
      <c r="AA30" t="s">
        <v>17</v>
      </c>
    </row>
    <row r="31" spans="1:27" x14ac:dyDescent="0.25">
      <c r="A31" t="s">
        <v>429</v>
      </c>
      <c r="B31" t="s">
        <v>432</v>
      </c>
      <c r="C31" t="s">
        <v>8</v>
      </c>
      <c r="D31">
        <v>22</v>
      </c>
      <c r="E31" t="s">
        <v>134</v>
      </c>
      <c r="F31" t="s">
        <v>431</v>
      </c>
      <c r="AA31" t="s">
        <v>15</v>
      </c>
    </row>
    <row r="32" spans="1:27" x14ac:dyDescent="0.25">
      <c r="A32" t="s">
        <v>443</v>
      </c>
      <c r="B32" t="s">
        <v>444</v>
      </c>
      <c r="C32" t="s">
        <v>14</v>
      </c>
      <c r="D32">
        <v>50</v>
      </c>
      <c r="E32" t="s">
        <v>134</v>
      </c>
      <c r="F32" t="s">
        <v>440</v>
      </c>
      <c r="AA32" t="s">
        <v>16</v>
      </c>
    </row>
    <row r="33" spans="1:27" x14ac:dyDescent="0.25">
      <c r="A33" t="s">
        <v>446</v>
      </c>
      <c r="B33" t="s">
        <v>447</v>
      </c>
      <c r="C33" t="s">
        <v>6</v>
      </c>
      <c r="D33">
        <v>26.6</v>
      </c>
      <c r="E33" t="s">
        <v>134</v>
      </c>
      <c r="F33" t="s">
        <v>445</v>
      </c>
      <c r="AA33" t="s">
        <v>14</v>
      </c>
    </row>
    <row r="34" spans="1:27" x14ac:dyDescent="0.25">
      <c r="A34" t="s">
        <v>487</v>
      </c>
      <c r="B34" t="s">
        <v>488</v>
      </c>
      <c r="C34" t="s">
        <v>16</v>
      </c>
      <c r="D34">
        <v>67.5</v>
      </c>
      <c r="E34" t="s">
        <v>477</v>
      </c>
      <c r="F34" t="s">
        <v>445</v>
      </c>
    </row>
    <row r="35" spans="1:27" x14ac:dyDescent="0.25">
      <c r="A35" t="s">
        <v>503</v>
      </c>
      <c r="B35" t="s">
        <v>504</v>
      </c>
      <c r="C35" t="s">
        <v>16</v>
      </c>
      <c r="D35">
        <v>46</v>
      </c>
      <c r="E35" t="s">
        <v>477</v>
      </c>
      <c r="F35" t="s">
        <v>493</v>
      </c>
    </row>
    <row r="36" spans="1:27" x14ac:dyDescent="0.25">
      <c r="A36" t="s">
        <v>521</v>
      </c>
      <c r="B36" t="s">
        <v>53</v>
      </c>
      <c r="C36" t="s">
        <v>14</v>
      </c>
      <c r="D36">
        <v>63</v>
      </c>
      <c r="E36" t="s">
        <v>134</v>
      </c>
      <c r="F36" t="s">
        <v>515</v>
      </c>
      <c r="I36" t="s">
        <v>522</v>
      </c>
      <c r="AA36" t="s">
        <v>17</v>
      </c>
    </row>
    <row r="37" spans="1:27" x14ac:dyDescent="0.25">
      <c r="A37" t="s">
        <v>535</v>
      </c>
      <c r="B37" t="s">
        <v>536</v>
      </c>
      <c r="C37" t="s">
        <v>14</v>
      </c>
      <c r="D37">
        <v>67.8</v>
      </c>
      <c r="E37" t="s">
        <v>134</v>
      </c>
      <c r="F37" t="s">
        <v>530</v>
      </c>
      <c r="AA37" t="s">
        <v>17</v>
      </c>
    </row>
    <row r="38" spans="1:27" x14ac:dyDescent="0.25">
      <c r="A38" t="s">
        <v>542</v>
      </c>
      <c r="B38" t="s">
        <v>543</v>
      </c>
      <c r="C38" t="s">
        <v>392</v>
      </c>
      <c r="D38">
        <v>63.9</v>
      </c>
      <c r="E38" t="s">
        <v>134</v>
      </c>
      <c r="F38" t="s">
        <v>537</v>
      </c>
      <c r="AA38" t="s">
        <v>16</v>
      </c>
    </row>
    <row r="39" spans="1:27" x14ac:dyDescent="0.25">
      <c r="A39" t="s">
        <v>604</v>
      </c>
      <c r="B39" t="s">
        <v>562</v>
      </c>
      <c r="C39" t="s">
        <v>12</v>
      </c>
      <c r="D39" t="s">
        <v>605</v>
      </c>
      <c r="E39" t="s">
        <v>134</v>
      </c>
      <c r="F39" t="s">
        <v>547</v>
      </c>
    </row>
    <row r="40" spans="1:27" x14ac:dyDescent="0.25">
      <c r="A40" t="s">
        <v>602</v>
      </c>
      <c r="B40" t="s">
        <v>277</v>
      </c>
      <c r="C40" t="s">
        <v>15</v>
      </c>
      <c r="D40" t="s">
        <v>612</v>
      </c>
      <c r="E40" t="s">
        <v>477</v>
      </c>
      <c r="F40" t="s">
        <v>547</v>
      </c>
    </row>
    <row r="41" spans="1:27" x14ac:dyDescent="0.25">
      <c r="A41" t="s">
        <v>617</v>
      </c>
      <c r="B41" t="s">
        <v>618</v>
      </c>
      <c r="C41" t="s">
        <v>16</v>
      </c>
      <c r="D41">
        <v>71.2</v>
      </c>
      <c r="E41" t="s">
        <v>477</v>
      </c>
      <c r="F41" t="s">
        <v>616</v>
      </c>
    </row>
  </sheetData>
  <mergeCells count="1">
    <mergeCell ref="A3:F5"/>
  </mergeCells>
  <dataValidations count="1">
    <dataValidation type="list" allowBlank="1" showInputMessage="1" showErrorMessage="1" sqref="C8" xr:uid="{00000000-0002-0000-0000-000000000000}">
      <formula1>$AA$5:$AA$17</formula1>
    </dataValidation>
  </dataValidations>
  <printOptions gridLines="1"/>
  <pageMargins left="0.11811023622047245" right="0.11811023622047245" top="0.35433070866141736" bottom="0.15748031496062992" header="0.31496062992125984" footer="0.31496062992125984"/>
  <pageSetup scale="1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5:AB53"/>
  <sheetViews>
    <sheetView workbookViewId="0">
      <selection activeCell="A14" sqref="A14:XFD14"/>
    </sheetView>
  </sheetViews>
  <sheetFormatPr defaultRowHeight="15" x14ac:dyDescent="0.25"/>
  <cols>
    <col min="1" max="1" width="7" customWidth="1"/>
    <col min="2" max="2" width="33.42578125" customWidth="1"/>
    <col min="3" max="3" width="25.42578125" customWidth="1"/>
    <col min="4" max="4" width="26" customWidth="1"/>
    <col min="5" max="5" width="14.85546875" customWidth="1"/>
    <col min="6" max="6" width="8.42578125" customWidth="1"/>
    <col min="7" max="7" width="21.28515625" customWidth="1"/>
    <col min="8" max="8" width="13" customWidth="1"/>
    <col min="9" max="9" width="5" customWidth="1"/>
  </cols>
  <sheetData>
    <row r="5" spans="1:28" ht="16.5" thickBot="1" x14ac:dyDescent="0.3">
      <c r="A5" s="5"/>
      <c r="B5" s="59" t="s">
        <v>23</v>
      </c>
      <c r="C5" s="59"/>
      <c r="D5" s="58" t="s">
        <v>22</v>
      </c>
      <c r="E5" s="58"/>
      <c r="F5" s="58"/>
      <c r="G5" s="58"/>
      <c r="H5" s="58"/>
    </row>
    <row r="6" spans="1:28" ht="15.75" x14ac:dyDescent="0.25">
      <c r="A6" s="5"/>
      <c r="B6" s="14" t="s">
        <v>0</v>
      </c>
      <c r="C6" s="15" t="s">
        <v>511</v>
      </c>
      <c r="D6" s="16" t="s">
        <v>6</v>
      </c>
      <c r="E6" s="17" t="str">
        <f>IF((COUNTIF($D$14:$D$53,"Tykes Boys"))=0,"",COUNTIF(($D$14:$D$53),"Tykes Boys"))</f>
        <v/>
      </c>
      <c r="F6" s="62" t="s">
        <v>7</v>
      </c>
      <c r="G6" s="63"/>
      <c r="H6" s="17" t="str">
        <f>IF((COUNTIF($D$14:$D$53,"Tykes Girls"))=0,"",COUNTIF(($D$14:$D$53),"Tykes Girls"))</f>
        <v/>
      </c>
      <c r="AB6" t="s">
        <v>6</v>
      </c>
    </row>
    <row r="7" spans="1:28" ht="15.75" x14ac:dyDescent="0.25">
      <c r="A7" s="5"/>
      <c r="B7" s="14" t="s">
        <v>1</v>
      </c>
      <c r="C7" s="15" t="s">
        <v>512</v>
      </c>
      <c r="D7" s="18" t="s">
        <v>8</v>
      </c>
      <c r="E7" s="19" t="str">
        <f>IF((COUNTIF($D$14:$D$53,"Novice Boys"))=0,"",COUNTIF(($D$14:$D$53),"Novice Boys"))</f>
        <v/>
      </c>
      <c r="F7" s="64" t="s">
        <v>9</v>
      </c>
      <c r="G7" s="65"/>
      <c r="H7" s="19" t="str">
        <f>IF((COUNTIF($D$14:$D$53,"Novice Girls"))=0,"",COUNTIF(($D$14:$D$53),"Novice Girls"))</f>
        <v/>
      </c>
      <c r="AB7" t="s">
        <v>7</v>
      </c>
    </row>
    <row r="8" spans="1:28" ht="15.75" x14ac:dyDescent="0.25">
      <c r="A8" s="5"/>
      <c r="B8" s="14" t="s">
        <v>2</v>
      </c>
      <c r="C8" s="15"/>
      <c r="D8" s="18" t="s">
        <v>10</v>
      </c>
      <c r="E8" s="19" t="str">
        <f>IF((COUNTIF($D$14:$D$53,"Kids Boys"))=0,"",COUNTIF(($D$14:$D$53),"Kids Boys"))</f>
        <v/>
      </c>
      <c r="F8" s="64" t="s">
        <v>11</v>
      </c>
      <c r="G8" s="65"/>
      <c r="H8" s="19" t="str">
        <f>IF((COUNTIF($D$14:$D$53,"Kids Girls"))=0,"",COUNTIF(($D$14:$D$53),"Kids Girls"))</f>
        <v/>
      </c>
      <c r="AB8" t="s">
        <v>8</v>
      </c>
    </row>
    <row r="9" spans="1:28" ht="15.75" x14ac:dyDescent="0.25">
      <c r="A9" s="5"/>
      <c r="B9" s="14" t="s">
        <v>3</v>
      </c>
      <c r="C9" s="25"/>
      <c r="D9" s="18" t="s">
        <v>12</v>
      </c>
      <c r="E9" s="19" t="str">
        <f>IF((COUNTIF($D$14:$D$53,"Bantam Boys"))=0,"",COUNTIF(($D$14:$D$53),"Bantam Boys"))</f>
        <v/>
      </c>
      <c r="F9" s="64" t="s">
        <v>13</v>
      </c>
      <c r="G9" s="65"/>
      <c r="H9" s="19" t="str">
        <f>IF((COUNTIF($D$14:$D$53,"Bantam Girls"))=0,"",COUNTIF(($D$14:$D$53),"Bantam Girls"))</f>
        <v/>
      </c>
      <c r="AB9" t="s">
        <v>9</v>
      </c>
    </row>
    <row r="10" spans="1:28" ht="15.75" x14ac:dyDescent="0.25">
      <c r="A10" s="5"/>
      <c r="B10" s="20" t="s">
        <v>18</v>
      </c>
      <c r="C10" s="21">
        <f>COUNT(E14:E53)</f>
        <v>1</v>
      </c>
      <c r="D10" s="18" t="s">
        <v>14</v>
      </c>
      <c r="E10" s="19" t="str">
        <f>IF((COUNTIF($D$14:$D$33,"Cadet Boys"))=0,"",COUNTIF(($D$14:$D$33),"Cadet Boys"))</f>
        <v/>
      </c>
      <c r="F10" s="64" t="s">
        <v>15</v>
      </c>
      <c r="G10" s="65"/>
      <c r="H10" s="19">
        <f>IF((COUNTIF($D$14:$D$33,"Cadet Girls"))=0,"",COUNTIF(($D$14:$D$33),"Cadet Girls"))</f>
        <v>1</v>
      </c>
      <c r="AB10" t="s">
        <v>10</v>
      </c>
    </row>
    <row r="11" spans="1:28" ht="16.5" thickBot="1" x14ac:dyDescent="0.3">
      <c r="A11" s="5"/>
      <c r="B11" s="20" t="s">
        <v>24</v>
      </c>
      <c r="C11" s="22">
        <f>IF(C10&gt;0,C10*20,"")</f>
        <v>20</v>
      </c>
      <c r="D11" s="23" t="s">
        <v>17</v>
      </c>
      <c r="E11" s="24" t="str">
        <f>IF((COUNTIF($D$14:$D$53,"High School Open Boys"))=0,"",COUNTIF(($D$14:$D$53),"High School Open Boys"))</f>
        <v/>
      </c>
      <c r="F11" s="66" t="s">
        <v>16</v>
      </c>
      <c r="G11" s="67"/>
      <c r="H11" s="24" t="str">
        <f>IF((COUNTIF($D$14:$D$53,"High School Open Girls"))=0,"",COUNTIF(($D$14:$D$53),"High School Open Girls"))</f>
        <v/>
      </c>
      <c r="AB11" t="s">
        <v>11</v>
      </c>
    </row>
    <row r="12" spans="1:28" x14ac:dyDescent="0.25">
      <c r="AB12" t="s">
        <v>12</v>
      </c>
    </row>
    <row r="13" spans="1:28" ht="16.5" thickBot="1" x14ac:dyDescent="0.3">
      <c r="A13" s="5"/>
      <c r="B13" s="6" t="s">
        <v>4</v>
      </c>
      <c r="C13" s="6" t="s">
        <v>5</v>
      </c>
      <c r="D13" s="6" t="s">
        <v>19</v>
      </c>
      <c r="E13" s="6" t="s">
        <v>25</v>
      </c>
      <c r="F13" s="6" t="s">
        <v>20</v>
      </c>
      <c r="G13" s="57" t="s">
        <v>21</v>
      </c>
      <c r="H13" s="57"/>
      <c r="AB13" t="s">
        <v>13</v>
      </c>
    </row>
    <row r="14" spans="1:28" ht="16.5" thickTop="1" x14ac:dyDescent="0.25">
      <c r="A14" s="7">
        <v>1</v>
      </c>
      <c r="B14" s="8" t="s">
        <v>513</v>
      </c>
      <c r="C14" s="9" t="s">
        <v>514</v>
      </c>
      <c r="D14" s="9" t="s">
        <v>15</v>
      </c>
      <c r="E14" s="9">
        <v>46</v>
      </c>
      <c r="F14" s="10" t="str">
        <f>IF(D14="","",(IF((OR(D14="Tykes Boys",D14="Novice Boys",D14="Kids Boys",D14="Bantam Boys",D14="Cadet Boys",D14="High School Open Boys")),"M","F")))</f>
        <v>F</v>
      </c>
      <c r="G14" s="60" t="str">
        <f>C6</f>
        <v>Independant</v>
      </c>
      <c r="H14" s="61"/>
      <c r="AB14" t="s">
        <v>14</v>
      </c>
    </row>
    <row r="15" spans="1:28" ht="15.75" x14ac:dyDescent="0.25">
      <c r="A15" s="7">
        <v>2</v>
      </c>
      <c r="B15" s="11"/>
      <c r="C15" s="12"/>
      <c r="D15" s="12"/>
      <c r="E15" s="12"/>
      <c r="F15" s="13"/>
      <c r="G15" s="55"/>
      <c r="H15" s="56"/>
      <c r="AB15" t="s">
        <v>15</v>
      </c>
    </row>
    <row r="16" spans="1:28" ht="15.75" x14ac:dyDescent="0.25">
      <c r="A16" s="7">
        <v>3</v>
      </c>
      <c r="B16" s="11"/>
      <c r="C16" s="12"/>
      <c r="D16" s="12"/>
      <c r="E16" s="12"/>
      <c r="F16" s="13"/>
      <c r="G16" s="55"/>
      <c r="H16" s="56"/>
      <c r="AB16" t="s">
        <v>17</v>
      </c>
    </row>
    <row r="17" spans="1:28" ht="15.75" x14ac:dyDescent="0.25">
      <c r="A17" s="7">
        <v>4</v>
      </c>
      <c r="B17" s="11"/>
      <c r="C17" s="12"/>
      <c r="D17" s="12"/>
      <c r="E17" s="12"/>
      <c r="F17" s="13"/>
      <c r="G17" s="55"/>
      <c r="H17" s="56"/>
      <c r="AB17" t="s">
        <v>16</v>
      </c>
    </row>
    <row r="18" spans="1:28" ht="15.75" x14ac:dyDescent="0.25">
      <c r="A18" s="7">
        <v>5</v>
      </c>
      <c r="B18" s="11"/>
      <c r="C18" s="12"/>
      <c r="D18" s="12"/>
      <c r="E18" s="12"/>
      <c r="F18" s="13" t="str">
        <f t="shared" ref="F18:F53" si="0">IF(D18="","",(IF((OR(D18="Tykes Boys",D18="Novice Boys",D18="Kids Boys",D18="Bantam Boys",D18="Cadet Boys",D18="High School Open Boys")),"M","F")))</f>
        <v/>
      </c>
      <c r="G18" s="55" t="str">
        <f t="shared" ref="G18:G29" si="1">IF(AND($C$6&gt;0,$B18&gt;0),$C$6,"")</f>
        <v/>
      </c>
      <c r="H18" s="56"/>
    </row>
    <row r="19" spans="1:28" ht="15.75" x14ac:dyDescent="0.25">
      <c r="A19" s="7">
        <v>6</v>
      </c>
      <c r="B19" s="11"/>
      <c r="C19" s="12"/>
      <c r="D19" s="12"/>
      <c r="E19" s="12"/>
      <c r="F19" s="13" t="str">
        <f t="shared" si="0"/>
        <v/>
      </c>
      <c r="G19" s="55" t="str">
        <f t="shared" si="1"/>
        <v/>
      </c>
      <c r="H19" s="56"/>
    </row>
    <row r="20" spans="1:28" ht="15.75" x14ac:dyDescent="0.25">
      <c r="A20" s="7">
        <v>7</v>
      </c>
      <c r="B20" s="11"/>
      <c r="C20" s="12"/>
      <c r="D20" s="12"/>
      <c r="E20" s="12"/>
      <c r="F20" s="13" t="str">
        <f t="shared" si="0"/>
        <v/>
      </c>
      <c r="G20" s="55" t="str">
        <f t="shared" si="1"/>
        <v/>
      </c>
      <c r="H20" s="56"/>
    </row>
    <row r="21" spans="1:28" ht="15.75" x14ac:dyDescent="0.25">
      <c r="A21" s="7">
        <v>8</v>
      </c>
      <c r="B21" s="11"/>
      <c r="C21" s="12"/>
      <c r="D21" s="12"/>
      <c r="E21" s="12"/>
      <c r="F21" s="13" t="str">
        <f t="shared" si="0"/>
        <v/>
      </c>
      <c r="G21" s="55" t="str">
        <f t="shared" si="1"/>
        <v/>
      </c>
      <c r="H21" s="56"/>
    </row>
    <row r="22" spans="1:28" ht="15.75" x14ac:dyDescent="0.25">
      <c r="A22" s="7">
        <v>9</v>
      </c>
      <c r="B22" s="11"/>
      <c r="C22" s="12"/>
      <c r="D22" s="12"/>
      <c r="E22" s="12"/>
      <c r="F22" s="13" t="str">
        <f t="shared" si="0"/>
        <v/>
      </c>
      <c r="G22" s="55" t="str">
        <f t="shared" si="1"/>
        <v/>
      </c>
      <c r="H22" s="56"/>
    </row>
    <row r="23" spans="1:28" ht="15.75" x14ac:dyDescent="0.25">
      <c r="A23" s="7">
        <v>10</v>
      </c>
      <c r="B23" s="11"/>
      <c r="C23" s="12"/>
      <c r="D23" s="12"/>
      <c r="E23" s="12"/>
      <c r="F23" s="13" t="str">
        <f t="shared" si="0"/>
        <v/>
      </c>
      <c r="G23" s="55" t="str">
        <f t="shared" si="1"/>
        <v/>
      </c>
      <c r="H23" s="56"/>
    </row>
    <row r="24" spans="1:28" ht="15.75" x14ac:dyDescent="0.25">
      <c r="A24" s="7">
        <v>11</v>
      </c>
      <c r="B24" s="11"/>
      <c r="C24" s="12"/>
      <c r="D24" s="12"/>
      <c r="E24" s="12"/>
      <c r="F24" s="13" t="str">
        <f t="shared" si="0"/>
        <v/>
      </c>
      <c r="G24" s="55" t="str">
        <f t="shared" si="1"/>
        <v/>
      </c>
      <c r="H24" s="56"/>
    </row>
    <row r="25" spans="1:28" ht="15.75" x14ac:dyDescent="0.25">
      <c r="A25" s="7">
        <v>12</v>
      </c>
      <c r="B25" s="11"/>
      <c r="C25" s="12"/>
      <c r="D25" s="12"/>
      <c r="E25" s="12"/>
      <c r="F25" s="13" t="str">
        <f t="shared" si="0"/>
        <v/>
      </c>
      <c r="G25" s="55" t="str">
        <f t="shared" si="1"/>
        <v/>
      </c>
      <c r="H25" s="56"/>
    </row>
    <row r="26" spans="1:28" ht="15.75" x14ac:dyDescent="0.25">
      <c r="A26" s="7">
        <v>13</v>
      </c>
      <c r="B26" s="11"/>
      <c r="C26" s="12"/>
      <c r="D26" s="12"/>
      <c r="E26" s="12"/>
      <c r="F26" s="13" t="str">
        <f t="shared" si="0"/>
        <v/>
      </c>
      <c r="G26" s="55" t="str">
        <f t="shared" si="1"/>
        <v/>
      </c>
      <c r="H26" s="56"/>
    </row>
    <row r="27" spans="1:28" ht="15.75" x14ac:dyDescent="0.25">
      <c r="A27" s="7">
        <v>14</v>
      </c>
      <c r="B27" s="11"/>
      <c r="C27" s="12"/>
      <c r="D27" s="12"/>
      <c r="E27" s="12"/>
      <c r="F27" s="13" t="str">
        <f t="shared" si="0"/>
        <v/>
      </c>
      <c r="G27" s="55" t="str">
        <f t="shared" si="1"/>
        <v/>
      </c>
      <c r="H27" s="56"/>
    </row>
    <row r="28" spans="1:28" ht="15.75" x14ac:dyDescent="0.25">
      <c r="A28" s="7">
        <v>15</v>
      </c>
      <c r="B28" s="11"/>
      <c r="C28" s="12"/>
      <c r="D28" s="12"/>
      <c r="E28" s="12"/>
      <c r="F28" s="13" t="str">
        <f t="shared" si="0"/>
        <v/>
      </c>
      <c r="G28" s="55" t="str">
        <f t="shared" si="1"/>
        <v/>
      </c>
      <c r="H28" s="56"/>
    </row>
    <row r="29" spans="1:28" ht="15.75" x14ac:dyDescent="0.25">
      <c r="A29" s="7">
        <v>16</v>
      </c>
      <c r="B29" s="11"/>
      <c r="C29" s="12"/>
      <c r="D29" s="12"/>
      <c r="E29" s="12"/>
      <c r="F29" s="13" t="str">
        <f t="shared" si="0"/>
        <v/>
      </c>
      <c r="G29" s="55" t="str">
        <f t="shared" si="1"/>
        <v/>
      </c>
      <c r="H29" s="56"/>
    </row>
    <row r="30" spans="1:28" ht="15.75" x14ac:dyDescent="0.25">
      <c r="A30" s="7">
        <v>17</v>
      </c>
      <c r="B30" s="11"/>
      <c r="C30" s="12"/>
      <c r="D30" s="12"/>
      <c r="E30" s="12"/>
      <c r="F30" s="13"/>
      <c r="G30" s="55"/>
      <c r="H30" s="56"/>
    </row>
    <row r="31" spans="1:28" ht="15.75" x14ac:dyDescent="0.25">
      <c r="A31" s="7">
        <v>18</v>
      </c>
      <c r="B31" s="11"/>
      <c r="C31" s="12"/>
      <c r="D31" s="12"/>
      <c r="E31" s="12"/>
      <c r="F31" s="13" t="str">
        <f t="shared" si="0"/>
        <v/>
      </c>
      <c r="G31" s="55" t="str">
        <f>IF(AND($C$6&gt;0,$B31&gt;0),$C$6,"")</f>
        <v/>
      </c>
      <c r="H31" s="56"/>
    </row>
    <row r="32" spans="1:28" ht="15.75" x14ac:dyDescent="0.25">
      <c r="A32" s="7">
        <v>19</v>
      </c>
      <c r="B32" s="11"/>
      <c r="C32" s="12"/>
      <c r="D32" s="12"/>
      <c r="E32" s="12"/>
      <c r="F32" s="13" t="str">
        <f t="shared" si="0"/>
        <v/>
      </c>
      <c r="G32" s="55" t="str">
        <f>IF(AND($C$6&gt;0,$B32&gt;0),$C$6,"")</f>
        <v/>
      </c>
      <c r="H32" s="56"/>
    </row>
    <row r="33" spans="1:8" ht="15.75" x14ac:dyDescent="0.25">
      <c r="A33" s="7">
        <v>20</v>
      </c>
      <c r="B33" s="11"/>
      <c r="C33" s="12"/>
      <c r="D33" s="12"/>
      <c r="E33" s="12"/>
      <c r="F33" s="13" t="str">
        <f t="shared" si="0"/>
        <v/>
      </c>
      <c r="G33" s="53" t="str">
        <f>IF(AND($C$6&gt;0,$B33&gt;0),$C$6,"")</f>
        <v/>
      </c>
      <c r="H33" s="54"/>
    </row>
    <row r="34" spans="1:8" ht="15.75" x14ac:dyDescent="0.25">
      <c r="A34" s="7">
        <v>21</v>
      </c>
      <c r="B34" s="11"/>
      <c r="C34" s="12"/>
      <c r="D34" s="12"/>
      <c r="E34" s="12"/>
      <c r="F34" s="13" t="str">
        <f t="shared" si="0"/>
        <v/>
      </c>
      <c r="G34" s="53" t="str">
        <f t="shared" ref="G34:G53" si="2">IF(AND($C$6&gt;0,$B34&gt;0),$C$6,"")</f>
        <v/>
      </c>
      <c r="H34" s="54"/>
    </row>
    <row r="35" spans="1:8" ht="15.75" x14ac:dyDescent="0.25">
      <c r="A35" s="7">
        <v>22</v>
      </c>
      <c r="B35" s="11"/>
      <c r="C35" s="12"/>
      <c r="D35" s="12"/>
      <c r="E35" s="12"/>
      <c r="F35" s="13" t="str">
        <f t="shared" si="0"/>
        <v/>
      </c>
      <c r="G35" s="53" t="str">
        <f t="shared" si="2"/>
        <v/>
      </c>
      <c r="H35" s="54"/>
    </row>
    <row r="36" spans="1:8" ht="15.75" x14ac:dyDescent="0.25">
      <c r="A36" s="7">
        <v>23</v>
      </c>
      <c r="B36" s="11"/>
      <c r="C36" s="12"/>
      <c r="D36" s="12"/>
      <c r="E36" s="12"/>
      <c r="F36" s="13" t="str">
        <f t="shared" si="0"/>
        <v/>
      </c>
      <c r="G36" s="53" t="str">
        <f t="shared" si="2"/>
        <v/>
      </c>
      <c r="H36" s="54"/>
    </row>
    <row r="37" spans="1:8" ht="15.75" x14ac:dyDescent="0.25">
      <c r="A37" s="7">
        <v>24</v>
      </c>
      <c r="B37" s="11"/>
      <c r="C37" s="12"/>
      <c r="D37" s="12"/>
      <c r="E37" s="12"/>
      <c r="F37" s="13" t="str">
        <f t="shared" si="0"/>
        <v/>
      </c>
      <c r="G37" s="53" t="str">
        <f t="shared" si="2"/>
        <v/>
      </c>
      <c r="H37" s="54"/>
    </row>
    <row r="38" spans="1:8" ht="15.75" x14ac:dyDescent="0.25">
      <c r="A38" s="7">
        <v>25</v>
      </c>
      <c r="B38" s="11"/>
      <c r="C38" s="12"/>
      <c r="D38" s="12"/>
      <c r="E38" s="12"/>
      <c r="F38" s="13" t="str">
        <f t="shared" si="0"/>
        <v/>
      </c>
      <c r="G38" s="53" t="str">
        <f t="shared" si="2"/>
        <v/>
      </c>
      <c r="H38" s="54"/>
    </row>
    <row r="39" spans="1:8" ht="15.75" x14ac:dyDescent="0.25">
      <c r="A39" s="7">
        <v>26</v>
      </c>
      <c r="B39" s="11"/>
      <c r="C39" s="12"/>
      <c r="D39" s="12"/>
      <c r="E39" s="12"/>
      <c r="F39" s="13" t="str">
        <f t="shared" si="0"/>
        <v/>
      </c>
      <c r="G39" s="53" t="str">
        <f t="shared" si="2"/>
        <v/>
      </c>
      <c r="H39" s="54"/>
    </row>
    <row r="40" spans="1:8" ht="15.75" x14ac:dyDescent="0.25">
      <c r="A40" s="7">
        <v>27</v>
      </c>
      <c r="B40" s="11"/>
      <c r="C40" s="12"/>
      <c r="D40" s="12"/>
      <c r="E40" s="12"/>
      <c r="F40" s="13" t="str">
        <f t="shared" si="0"/>
        <v/>
      </c>
      <c r="G40" s="53" t="str">
        <f t="shared" si="2"/>
        <v/>
      </c>
      <c r="H40" s="54"/>
    </row>
    <row r="41" spans="1:8" ht="15.75" x14ac:dyDescent="0.25">
      <c r="A41" s="7">
        <v>28</v>
      </c>
      <c r="B41" s="11"/>
      <c r="C41" s="12"/>
      <c r="D41" s="12"/>
      <c r="E41" s="12"/>
      <c r="F41" s="13" t="str">
        <f t="shared" si="0"/>
        <v/>
      </c>
      <c r="G41" s="53" t="str">
        <f>IF(AND($C$6&gt;0,$B41&gt;0),$C$6,"")</f>
        <v/>
      </c>
      <c r="H41" s="54"/>
    </row>
    <row r="42" spans="1:8" ht="15.75" x14ac:dyDescent="0.25">
      <c r="A42" s="7">
        <v>29</v>
      </c>
      <c r="B42" s="11"/>
      <c r="C42" s="12"/>
      <c r="D42" s="12"/>
      <c r="E42" s="12"/>
      <c r="F42" s="13" t="str">
        <f t="shared" si="0"/>
        <v/>
      </c>
      <c r="G42" s="53" t="str">
        <f>IF(AND($C$6&gt;0,$B42&gt;0),$C$6,"")</f>
        <v/>
      </c>
      <c r="H42" s="54"/>
    </row>
    <row r="43" spans="1:8" ht="15.75" x14ac:dyDescent="0.25">
      <c r="A43" s="7">
        <v>30</v>
      </c>
      <c r="B43" s="11"/>
      <c r="C43" s="12"/>
      <c r="D43" s="12"/>
      <c r="E43" s="12"/>
      <c r="F43" s="13" t="str">
        <f t="shared" si="0"/>
        <v/>
      </c>
      <c r="G43" s="53" t="str">
        <f t="shared" si="2"/>
        <v/>
      </c>
      <c r="H43" s="54"/>
    </row>
    <row r="44" spans="1:8" ht="15.75" x14ac:dyDescent="0.25">
      <c r="A44" s="7">
        <v>31</v>
      </c>
      <c r="B44" s="11"/>
      <c r="C44" s="12"/>
      <c r="D44" s="12"/>
      <c r="E44" s="12"/>
      <c r="F44" s="13" t="str">
        <f t="shared" si="0"/>
        <v/>
      </c>
      <c r="G44" s="53" t="str">
        <f t="shared" si="2"/>
        <v/>
      </c>
      <c r="H44" s="54"/>
    </row>
    <row r="45" spans="1:8" ht="15.75" x14ac:dyDescent="0.25">
      <c r="A45" s="7">
        <v>32</v>
      </c>
      <c r="B45" s="11"/>
      <c r="C45" s="12"/>
      <c r="D45" s="12"/>
      <c r="E45" s="12"/>
      <c r="F45" s="13" t="str">
        <f t="shared" si="0"/>
        <v/>
      </c>
      <c r="G45" s="53" t="str">
        <f t="shared" si="2"/>
        <v/>
      </c>
      <c r="H45" s="54"/>
    </row>
    <row r="46" spans="1:8" ht="15.75" x14ac:dyDescent="0.25">
      <c r="A46" s="7">
        <v>33</v>
      </c>
      <c r="B46" s="11"/>
      <c r="C46" s="12"/>
      <c r="D46" s="12"/>
      <c r="E46" s="12"/>
      <c r="F46" s="13" t="str">
        <f t="shared" si="0"/>
        <v/>
      </c>
      <c r="G46" s="53" t="str">
        <f t="shared" si="2"/>
        <v/>
      </c>
      <c r="H46" s="54"/>
    </row>
    <row r="47" spans="1:8" ht="15.75" x14ac:dyDescent="0.25">
      <c r="A47" s="7">
        <v>34</v>
      </c>
      <c r="B47" s="11"/>
      <c r="C47" s="12"/>
      <c r="D47" s="12"/>
      <c r="E47" s="12"/>
      <c r="F47" s="13" t="str">
        <f t="shared" si="0"/>
        <v/>
      </c>
      <c r="G47" s="53" t="str">
        <f t="shared" si="2"/>
        <v/>
      </c>
      <c r="H47" s="54"/>
    </row>
    <row r="48" spans="1:8" ht="15.75" x14ac:dyDescent="0.25">
      <c r="A48" s="7">
        <v>35</v>
      </c>
      <c r="B48" s="11"/>
      <c r="C48" s="12"/>
      <c r="D48" s="12"/>
      <c r="E48" s="12"/>
      <c r="F48" s="13" t="str">
        <f t="shared" si="0"/>
        <v/>
      </c>
      <c r="G48" s="53" t="str">
        <f t="shared" si="2"/>
        <v/>
      </c>
      <c r="H48" s="54"/>
    </row>
    <row r="49" spans="1:8" ht="15.75" x14ac:dyDescent="0.25">
      <c r="A49" s="7">
        <v>36</v>
      </c>
      <c r="B49" s="11"/>
      <c r="C49" s="12"/>
      <c r="D49" s="12"/>
      <c r="E49" s="12"/>
      <c r="F49" s="13" t="str">
        <f t="shared" si="0"/>
        <v/>
      </c>
      <c r="G49" s="53" t="str">
        <f t="shared" si="2"/>
        <v/>
      </c>
      <c r="H49" s="54"/>
    </row>
    <row r="50" spans="1:8" ht="15.75" x14ac:dyDescent="0.25">
      <c r="A50" s="7">
        <v>37</v>
      </c>
      <c r="B50" s="11"/>
      <c r="C50" s="12"/>
      <c r="D50" s="12"/>
      <c r="E50" s="12"/>
      <c r="F50" s="13" t="str">
        <f t="shared" si="0"/>
        <v/>
      </c>
      <c r="G50" s="53" t="str">
        <f t="shared" si="2"/>
        <v/>
      </c>
      <c r="H50" s="54"/>
    </row>
    <row r="51" spans="1:8" ht="15.75" x14ac:dyDescent="0.25">
      <c r="A51" s="7">
        <v>38</v>
      </c>
      <c r="B51" s="11"/>
      <c r="C51" s="12"/>
      <c r="D51" s="12"/>
      <c r="E51" s="12"/>
      <c r="F51" s="13" t="str">
        <f t="shared" si="0"/>
        <v/>
      </c>
      <c r="G51" s="53" t="str">
        <f t="shared" si="2"/>
        <v/>
      </c>
      <c r="H51" s="54"/>
    </row>
    <row r="52" spans="1:8" ht="15.75" x14ac:dyDescent="0.25">
      <c r="A52" s="7">
        <v>39</v>
      </c>
      <c r="B52" s="11"/>
      <c r="C52" s="12"/>
      <c r="D52" s="12"/>
      <c r="E52" s="12"/>
      <c r="F52" s="13" t="str">
        <f t="shared" si="0"/>
        <v/>
      </c>
      <c r="G52" s="53" t="str">
        <f t="shared" si="2"/>
        <v/>
      </c>
      <c r="H52" s="54"/>
    </row>
    <row r="53" spans="1:8" ht="15.75" thickBot="1" x14ac:dyDescent="0.3">
      <c r="A53" s="1">
        <v>40</v>
      </c>
      <c r="B53" s="4"/>
      <c r="C53" s="2"/>
      <c r="D53" s="2"/>
      <c r="E53" s="2"/>
      <c r="F53" s="3" t="str">
        <f t="shared" si="0"/>
        <v/>
      </c>
      <c r="G53" s="51" t="str">
        <f t="shared" si="2"/>
        <v/>
      </c>
      <c r="H53" s="52"/>
    </row>
  </sheetData>
  <mergeCells count="49">
    <mergeCell ref="F9:G9"/>
    <mergeCell ref="B5:C5"/>
    <mergeCell ref="D5:H5"/>
    <mergeCell ref="F6:G6"/>
    <mergeCell ref="F7:G7"/>
    <mergeCell ref="F8:G8"/>
    <mergeCell ref="G22:H22"/>
    <mergeCell ref="F10:G10"/>
    <mergeCell ref="F11:G11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3:H53"/>
    <mergeCell ref="G47:H47"/>
    <mergeCell ref="G48:H48"/>
    <mergeCell ref="G49:H49"/>
    <mergeCell ref="G50:H50"/>
    <mergeCell ref="G51:H51"/>
    <mergeCell ref="G52:H52"/>
  </mergeCells>
  <dataValidations count="1">
    <dataValidation type="list" allowBlank="1" showInputMessage="1" showErrorMessage="1" sqref="D14:D53" xr:uid="{00000000-0002-0000-1500-000000000000}">
      <formula1>$AB$5:$AB$17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C53"/>
  <sheetViews>
    <sheetView showGridLines="0" tabSelected="1" zoomScaleNormal="100" workbookViewId="0">
      <selection activeCell="D16" sqref="D16"/>
    </sheetView>
  </sheetViews>
  <sheetFormatPr defaultRowHeight="15" x14ac:dyDescent="0.25"/>
  <cols>
    <col min="1" max="1" width="10.7109375" customWidth="1"/>
    <col min="2" max="2" width="7" customWidth="1"/>
    <col min="3" max="3" width="33.42578125" customWidth="1"/>
    <col min="4" max="4" width="25.42578125" customWidth="1"/>
    <col min="5" max="5" width="26" customWidth="1"/>
    <col min="6" max="6" width="14.85546875" customWidth="1"/>
    <col min="7" max="7" width="8.42578125" customWidth="1"/>
    <col min="8" max="8" width="21.28515625" customWidth="1"/>
    <col min="9" max="9" width="13" customWidth="1"/>
    <col min="10" max="10" width="5" customWidth="1"/>
  </cols>
  <sheetData>
    <row r="5" spans="2:29" ht="16.5" thickBot="1" x14ac:dyDescent="0.3">
      <c r="B5" s="5"/>
      <c r="C5" s="59" t="s">
        <v>23</v>
      </c>
      <c r="D5" s="59"/>
      <c r="E5" s="58" t="s">
        <v>22</v>
      </c>
      <c r="F5" s="58"/>
      <c r="G5" s="58"/>
      <c r="H5" s="58"/>
      <c r="I5" s="58"/>
    </row>
    <row r="6" spans="2:29" ht="15.75" x14ac:dyDescent="0.25">
      <c r="B6" s="5"/>
      <c r="C6" s="14" t="s">
        <v>0</v>
      </c>
      <c r="D6" s="15"/>
      <c r="E6" s="16" t="s">
        <v>6</v>
      </c>
      <c r="F6" s="17" t="str">
        <f>IF((COUNTIF($E$14:$E$53,"Tykes Boys"))=0,"",COUNTIF(($E$14:$E$53),"Tykes Boys"))</f>
        <v/>
      </c>
      <c r="G6" s="62" t="s">
        <v>7</v>
      </c>
      <c r="H6" s="63"/>
      <c r="I6" s="17" t="str">
        <f>IF((COUNTIF($E$14:$E$53,"Tykes Girls"))=0,"",COUNTIF(($E$14:$E$53),"Tykes Girls"))</f>
        <v/>
      </c>
      <c r="AC6" t="s">
        <v>6</v>
      </c>
    </row>
    <row r="7" spans="2:29" ht="15.75" x14ac:dyDescent="0.25">
      <c r="B7" s="5"/>
      <c r="C7" s="14" t="s">
        <v>1</v>
      </c>
      <c r="D7" s="15"/>
      <c r="E7" s="18" t="s">
        <v>8</v>
      </c>
      <c r="F7" s="19" t="str">
        <f>IF((COUNTIF($E$14:$E$53,"Novice Boys"))=0,"",COUNTIF(($E$14:$E$53),"Novice Boys"))</f>
        <v/>
      </c>
      <c r="G7" s="64" t="s">
        <v>9</v>
      </c>
      <c r="H7" s="65"/>
      <c r="I7" s="19" t="str">
        <f>IF((COUNTIF($E$14:$E$53,"Novice Girls"))=0,"",COUNTIF(($E$14:$E$53),"Novice Girls"))</f>
        <v/>
      </c>
      <c r="AC7" t="s">
        <v>7</v>
      </c>
    </row>
    <row r="8" spans="2:29" ht="15.75" x14ac:dyDescent="0.25">
      <c r="B8" s="5"/>
      <c r="C8" s="14" t="s">
        <v>2</v>
      </c>
      <c r="D8" s="15"/>
      <c r="E8" s="18" t="s">
        <v>10</v>
      </c>
      <c r="F8" s="19" t="str">
        <f>IF((COUNTIF($E$14:$E$53,"Kids Boys"))=0,"",COUNTIF(($E$14:$E$53),"Kids Boys"))</f>
        <v/>
      </c>
      <c r="G8" s="64" t="s">
        <v>11</v>
      </c>
      <c r="H8" s="65"/>
      <c r="I8" s="19" t="str">
        <f>IF((COUNTIF($E$14:$E$53,"Kids Girls"))=0,"",COUNTIF(($E$14:$E$53),"Kids Girls"))</f>
        <v/>
      </c>
      <c r="AC8" t="s">
        <v>8</v>
      </c>
    </row>
    <row r="9" spans="2:29" ht="15.75" x14ac:dyDescent="0.25">
      <c r="B9" s="5"/>
      <c r="C9" s="14" t="s">
        <v>3</v>
      </c>
      <c r="D9" s="15"/>
      <c r="E9" s="18" t="s">
        <v>12</v>
      </c>
      <c r="F9" s="19" t="str">
        <f>IF((COUNTIF($E$14:$E$53,"Bantam Boys"))=0,"",COUNTIF(($E$14:$E$53),"Bantam Boys"))</f>
        <v/>
      </c>
      <c r="G9" s="64" t="s">
        <v>13</v>
      </c>
      <c r="H9" s="65"/>
      <c r="I9" s="19" t="str">
        <f>IF((COUNTIF($E$14:$E$53,"Bantam Girls"))=0,"",COUNTIF(($E$14:$E$53),"Bantam Girls"))</f>
        <v/>
      </c>
      <c r="AC9" t="s">
        <v>9</v>
      </c>
    </row>
    <row r="10" spans="2:29" ht="15.75" x14ac:dyDescent="0.25">
      <c r="B10" s="5"/>
      <c r="C10" s="20" t="s">
        <v>18</v>
      </c>
      <c r="D10" s="21">
        <f>COUNT(F14:F53)</f>
        <v>0</v>
      </c>
      <c r="E10" s="18"/>
      <c r="F10" s="19" t="str">
        <f>IF((COUNTIF($E$14:$E$33,"Cadet Boys"))=0,"",COUNTIF(($E$14:$E$33),"Cadet Boys"))</f>
        <v/>
      </c>
      <c r="G10" s="64"/>
      <c r="H10" s="65"/>
      <c r="I10" s="19" t="str">
        <f>IF((COUNTIF($E$14:$E$33,"Cadet Girls"))=0,"",COUNTIF(($E$14:$E$33),"Cadet Girls"))</f>
        <v/>
      </c>
      <c r="AC10" t="s">
        <v>10</v>
      </c>
    </row>
    <row r="11" spans="2:29" ht="16.5" thickBot="1" x14ac:dyDescent="0.3">
      <c r="B11" s="5"/>
      <c r="C11" s="20" t="s">
        <v>24</v>
      </c>
      <c r="D11" s="22" t="str">
        <f>IF(D10&gt;0,D10*20,"")</f>
        <v/>
      </c>
      <c r="E11" s="23"/>
      <c r="F11" s="24" t="str">
        <f>IF((COUNTIF($E$14:$E$53,"High School Open Boys"))=0,"",COUNTIF(($E$14:$E$53),"High School Open Boys"))</f>
        <v/>
      </c>
      <c r="G11" s="66"/>
      <c r="H11" s="67"/>
      <c r="I11" s="24" t="str">
        <f>IF((COUNTIF($E$14:$E$53,"High School Open Girls"))=0,"",COUNTIF(($E$14:$E$53),"High School Open Girls"))</f>
        <v/>
      </c>
      <c r="AC11" t="s">
        <v>11</v>
      </c>
    </row>
    <row r="12" spans="2:29" x14ac:dyDescent="0.25">
      <c r="AC12" t="s">
        <v>12</v>
      </c>
    </row>
    <row r="13" spans="2:29" ht="16.5" thickBot="1" x14ac:dyDescent="0.3">
      <c r="B13" s="5"/>
      <c r="C13" s="6" t="s">
        <v>4</v>
      </c>
      <c r="D13" s="6" t="s">
        <v>5</v>
      </c>
      <c r="E13" s="6" t="s">
        <v>19</v>
      </c>
      <c r="F13" s="6" t="s">
        <v>25</v>
      </c>
      <c r="G13" s="6" t="s">
        <v>20</v>
      </c>
      <c r="H13" s="57" t="s">
        <v>21</v>
      </c>
      <c r="I13" s="57"/>
      <c r="AC13" t="s">
        <v>13</v>
      </c>
    </row>
    <row r="14" spans="2:29" ht="16.5" thickTop="1" x14ac:dyDescent="0.25">
      <c r="B14" s="7">
        <v>1</v>
      </c>
      <c r="C14" s="8"/>
      <c r="D14" s="9"/>
      <c r="E14" s="9"/>
      <c r="F14" s="9"/>
      <c r="G14" s="10" t="str">
        <f>IF(E14="","",(IF((OR(E14="Tykes Boys",E14="Novice Boys",E14="Kids Boys",E14="Bantam Boys",E14="Cadet Boys",E14="High School Open Boys")),"M","F")))</f>
        <v/>
      </c>
      <c r="H14" s="60" t="str">
        <f t="shared" ref="H14:H30" si="0">IF(AND($D$6&gt;0,$C14&gt;0),$D$6,"")</f>
        <v/>
      </c>
      <c r="I14" s="61"/>
      <c r="AC14" t="s">
        <v>14</v>
      </c>
    </row>
    <row r="15" spans="2:29" ht="15.75" x14ac:dyDescent="0.25">
      <c r="B15" s="7">
        <v>2</v>
      </c>
      <c r="C15" s="11"/>
      <c r="D15" s="12"/>
      <c r="E15" s="12"/>
      <c r="F15" s="12"/>
      <c r="G15" s="13" t="str">
        <f t="shared" ref="G15:G34" si="1">IF(E15="","",(IF((OR(E15="Tykes Boys",E15="Novice Boys",E15="Kids Boys",E15="Bantam Boys",E15="Cadet Boys",E15="High School Open Boys")),"M","F")))</f>
        <v/>
      </c>
      <c r="H15" s="55" t="str">
        <f t="shared" si="0"/>
        <v/>
      </c>
      <c r="I15" s="56"/>
      <c r="AC15" t="s">
        <v>15</v>
      </c>
    </row>
    <row r="16" spans="2:29" ht="15.75" x14ac:dyDescent="0.25">
      <c r="B16" s="7">
        <v>3</v>
      </c>
      <c r="C16" s="11"/>
      <c r="D16" s="12"/>
      <c r="E16" s="12"/>
      <c r="F16" s="12"/>
      <c r="G16" s="13" t="str">
        <f t="shared" si="1"/>
        <v/>
      </c>
      <c r="H16" s="55" t="str">
        <f t="shared" si="0"/>
        <v/>
      </c>
      <c r="I16" s="56"/>
      <c r="AC16" t="s">
        <v>17</v>
      </c>
    </row>
    <row r="17" spans="2:29" ht="15.75" x14ac:dyDescent="0.25">
      <c r="B17" s="7">
        <v>4</v>
      </c>
      <c r="C17" s="11"/>
      <c r="D17" s="12"/>
      <c r="E17" s="12"/>
      <c r="F17" s="12"/>
      <c r="G17" s="13" t="str">
        <f t="shared" si="1"/>
        <v/>
      </c>
      <c r="H17" s="55" t="str">
        <f t="shared" si="0"/>
        <v/>
      </c>
      <c r="I17" s="56"/>
      <c r="AC17" t="s">
        <v>16</v>
      </c>
    </row>
    <row r="18" spans="2:29" ht="15.75" x14ac:dyDescent="0.25">
      <c r="B18" s="7">
        <v>5</v>
      </c>
      <c r="C18" s="11"/>
      <c r="D18" s="12"/>
      <c r="E18" s="12"/>
      <c r="F18" s="12"/>
      <c r="G18" s="13" t="str">
        <f t="shared" si="1"/>
        <v/>
      </c>
      <c r="H18" s="55" t="str">
        <f t="shared" si="0"/>
        <v/>
      </c>
      <c r="I18" s="56"/>
    </row>
    <row r="19" spans="2:29" ht="15.75" x14ac:dyDescent="0.25">
      <c r="B19" s="7">
        <v>6</v>
      </c>
      <c r="C19" s="11"/>
      <c r="D19" s="12"/>
      <c r="E19" s="12"/>
      <c r="F19" s="12"/>
      <c r="G19" s="13" t="str">
        <f t="shared" si="1"/>
        <v/>
      </c>
      <c r="H19" s="55" t="str">
        <f t="shared" si="0"/>
        <v/>
      </c>
      <c r="I19" s="56"/>
    </row>
    <row r="20" spans="2:29" ht="15.75" x14ac:dyDescent="0.25">
      <c r="B20" s="7">
        <v>7</v>
      </c>
      <c r="C20" s="11"/>
      <c r="D20" s="12"/>
      <c r="E20" s="12"/>
      <c r="F20" s="12"/>
      <c r="G20" s="13" t="str">
        <f t="shared" si="1"/>
        <v/>
      </c>
      <c r="H20" s="55" t="str">
        <f t="shared" si="0"/>
        <v/>
      </c>
      <c r="I20" s="56"/>
    </row>
    <row r="21" spans="2:29" ht="15.75" x14ac:dyDescent="0.25">
      <c r="B21" s="7">
        <v>8</v>
      </c>
      <c r="C21" s="11"/>
      <c r="D21" s="12"/>
      <c r="E21" s="12"/>
      <c r="F21" s="12"/>
      <c r="G21" s="13" t="str">
        <f t="shared" si="1"/>
        <v/>
      </c>
      <c r="H21" s="55" t="str">
        <f t="shared" si="0"/>
        <v/>
      </c>
      <c r="I21" s="56"/>
    </row>
    <row r="22" spans="2:29" ht="15.75" x14ac:dyDescent="0.25">
      <c r="B22" s="7">
        <v>9</v>
      </c>
      <c r="C22" s="11"/>
      <c r="D22" s="12"/>
      <c r="E22" s="12"/>
      <c r="F22" s="12"/>
      <c r="G22" s="13" t="str">
        <f t="shared" si="1"/>
        <v/>
      </c>
      <c r="H22" s="55" t="str">
        <f t="shared" si="0"/>
        <v/>
      </c>
      <c r="I22" s="56"/>
    </row>
    <row r="23" spans="2:29" ht="15.75" x14ac:dyDescent="0.25">
      <c r="B23" s="7">
        <v>10</v>
      </c>
      <c r="C23" s="11"/>
      <c r="D23" s="12"/>
      <c r="E23" s="12"/>
      <c r="F23" s="12"/>
      <c r="G23" s="13" t="str">
        <f t="shared" si="1"/>
        <v/>
      </c>
      <c r="H23" s="55" t="str">
        <f t="shared" si="0"/>
        <v/>
      </c>
      <c r="I23" s="56"/>
    </row>
    <row r="24" spans="2:29" ht="15.75" x14ac:dyDescent="0.25">
      <c r="B24" s="7">
        <v>11</v>
      </c>
      <c r="C24" s="11"/>
      <c r="D24" s="12"/>
      <c r="E24" s="12"/>
      <c r="F24" s="12"/>
      <c r="G24" s="13" t="str">
        <f t="shared" si="1"/>
        <v/>
      </c>
      <c r="H24" s="55" t="str">
        <f t="shared" si="0"/>
        <v/>
      </c>
      <c r="I24" s="56"/>
    </row>
    <row r="25" spans="2:29" ht="15.75" x14ac:dyDescent="0.25">
      <c r="B25" s="7">
        <v>12</v>
      </c>
      <c r="C25" s="11"/>
      <c r="D25" s="12"/>
      <c r="E25" s="12"/>
      <c r="F25" s="12"/>
      <c r="G25" s="13" t="str">
        <f t="shared" si="1"/>
        <v/>
      </c>
      <c r="H25" s="55" t="str">
        <f t="shared" si="0"/>
        <v/>
      </c>
      <c r="I25" s="56"/>
    </row>
    <row r="26" spans="2:29" ht="15.75" x14ac:dyDescent="0.25">
      <c r="B26" s="7">
        <v>13</v>
      </c>
      <c r="C26" s="11"/>
      <c r="D26" s="12"/>
      <c r="E26" s="12"/>
      <c r="F26" s="12"/>
      <c r="G26" s="13" t="str">
        <f t="shared" si="1"/>
        <v/>
      </c>
      <c r="H26" s="55" t="str">
        <f t="shared" si="0"/>
        <v/>
      </c>
      <c r="I26" s="56"/>
    </row>
    <row r="27" spans="2:29" ht="15.75" x14ac:dyDescent="0.25">
      <c r="B27" s="7">
        <v>14</v>
      </c>
      <c r="C27" s="11"/>
      <c r="D27" s="12"/>
      <c r="E27" s="12"/>
      <c r="F27" s="12"/>
      <c r="G27" s="13" t="str">
        <f t="shared" si="1"/>
        <v/>
      </c>
      <c r="H27" s="55" t="str">
        <f t="shared" si="0"/>
        <v/>
      </c>
      <c r="I27" s="56"/>
    </row>
    <row r="28" spans="2:29" ht="15.75" x14ac:dyDescent="0.25">
      <c r="B28" s="7">
        <v>15</v>
      </c>
      <c r="C28" s="11"/>
      <c r="D28" s="12"/>
      <c r="E28" s="12"/>
      <c r="F28" s="12"/>
      <c r="G28" s="13" t="str">
        <f t="shared" si="1"/>
        <v/>
      </c>
      <c r="H28" s="55" t="str">
        <f t="shared" si="0"/>
        <v/>
      </c>
      <c r="I28" s="56"/>
    </row>
    <row r="29" spans="2:29" ht="15.75" x14ac:dyDescent="0.25">
      <c r="B29" s="7">
        <v>16</v>
      </c>
      <c r="C29" s="11"/>
      <c r="D29" s="12"/>
      <c r="E29" s="12"/>
      <c r="F29" s="12"/>
      <c r="G29" s="13" t="str">
        <f t="shared" si="1"/>
        <v/>
      </c>
      <c r="H29" s="55" t="str">
        <f t="shared" si="0"/>
        <v/>
      </c>
      <c r="I29" s="56"/>
    </row>
    <row r="30" spans="2:29" ht="15.75" x14ac:dyDescent="0.25">
      <c r="B30" s="7">
        <v>17</v>
      </c>
      <c r="C30" s="11"/>
      <c r="D30" s="12"/>
      <c r="E30" s="12"/>
      <c r="F30" s="12"/>
      <c r="G30" s="13" t="str">
        <f t="shared" si="1"/>
        <v/>
      </c>
      <c r="H30" s="55" t="str">
        <f t="shared" si="0"/>
        <v/>
      </c>
      <c r="I30" s="56"/>
    </row>
    <row r="31" spans="2:29" ht="15.75" x14ac:dyDescent="0.25">
      <c r="B31" s="7">
        <v>18</v>
      </c>
      <c r="C31" s="11"/>
      <c r="D31" s="12"/>
      <c r="E31" s="12"/>
      <c r="F31" s="12"/>
      <c r="G31" s="13" t="str">
        <f t="shared" si="1"/>
        <v/>
      </c>
      <c r="H31" s="55" t="str">
        <f>IF(AND($D$6&gt;0,$C31&gt;0),$D$6,"")</f>
        <v/>
      </c>
      <c r="I31" s="56"/>
    </row>
    <row r="32" spans="2:29" ht="15.75" x14ac:dyDescent="0.25">
      <c r="B32" s="7">
        <v>19</v>
      </c>
      <c r="C32" s="11"/>
      <c r="D32" s="12"/>
      <c r="E32" s="12"/>
      <c r="F32" s="12"/>
      <c r="G32" s="13" t="str">
        <f t="shared" si="1"/>
        <v/>
      </c>
      <c r="H32" s="55" t="str">
        <f>IF(AND($D$6&gt;0,$C32&gt;0),$D$6,"")</f>
        <v/>
      </c>
      <c r="I32" s="56"/>
    </row>
    <row r="33" spans="2:9" ht="15.75" x14ac:dyDescent="0.25">
      <c r="B33" s="7">
        <v>20</v>
      </c>
      <c r="C33" s="11"/>
      <c r="D33" s="12"/>
      <c r="E33" s="12"/>
      <c r="F33" s="12"/>
      <c r="G33" s="13" t="str">
        <f t="shared" si="1"/>
        <v/>
      </c>
      <c r="H33" s="53" t="str">
        <f>IF(AND($D$6&gt;0,$C33&gt;0),$D$6,"")</f>
        <v/>
      </c>
      <c r="I33" s="54"/>
    </row>
    <row r="34" spans="2:9" ht="15.75" x14ac:dyDescent="0.25">
      <c r="B34" s="7">
        <v>21</v>
      </c>
      <c r="C34" s="11"/>
      <c r="D34" s="12"/>
      <c r="E34" s="12"/>
      <c r="F34" s="12"/>
      <c r="G34" s="13" t="str">
        <f t="shared" si="1"/>
        <v/>
      </c>
      <c r="H34" s="53" t="str">
        <f t="shared" ref="H34:H53" si="2">IF(AND($D$6&gt;0,$C34&gt;0),$D$6,"")</f>
        <v/>
      </c>
      <c r="I34" s="54"/>
    </row>
    <row r="35" spans="2:9" ht="15.75" x14ac:dyDescent="0.25">
      <c r="B35" s="7">
        <v>22</v>
      </c>
      <c r="C35" s="11"/>
      <c r="D35" s="12"/>
      <c r="E35" s="12"/>
      <c r="F35" s="12"/>
      <c r="G35" s="13" t="str">
        <f t="shared" ref="G35:G53" si="3">IF(E35="","",(IF((OR(E35="Tykes Boys",E35="Novice Boys",E35="Kids Boys",E35="Bantam Boys",E35="Cadet Boys",E35="High School Open Boys")),"M","F")))</f>
        <v/>
      </c>
      <c r="H35" s="53" t="str">
        <f t="shared" si="2"/>
        <v/>
      </c>
      <c r="I35" s="54"/>
    </row>
    <row r="36" spans="2:9" ht="15.75" x14ac:dyDescent="0.25">
      <c r="B36" s="7">
        <v>23</v>
      </c>
      <c r="C36" s="11"/>
      <c r="D36" s="12"/>
      <c r="E36" s="12"/>
      <c r="F36" s="12"/>
      <c r="G36" s="13" t="str">
        <f t="shared" si="3"/>
        <v/>
      </c>
      <c r="H36" s="53" t="str">
        <f t="shared" si="2"/>
        <v/>
      </c>
      <c r="I36" s="54"/>
    </row>
    <row r="37" spans="2:9" ht="15.75" x14ac:dyDescent="0.25">
      <c r="B37" s="7">
        <v>24</v>
      </c>
      <c r="C37" s="11"/>
      <c r="D37" s="12"/>
      <c r="E37" s="12"/>
      <c r="F37" s="12"/>
      <c r="G37" s="13" t="str">
        <f t="shared" si="3"/>
        <v/>
      </c>
      <c r="H37" s="53" t="str">
        <f t="shared" si="2"/>
        <v/>
      </c>
      <c r="I37" s="54"/>
    </row>
    <row r="38" spans="2:9" ht="15.75" x14ac:dyDescent="0.25">
      <c r="B38" s="7">
        <v>25</v>
      </c>
      <c r="C38" s="11"/>
      <c r="D38" s="12"/>
      <c r="E38" s="12"/>
      <c r="F38" s="12"/>
      <c r="G38" s="13" t="str">
        <f t="shared" si="3"/>
        <v/>
      </c>
      <c r="H38" s="53" t="str">
        <f t="shared" si="2"/>
        <v/>
      </c>
      <c r="I38" s="54"/>
    </row>
    <row r="39" spans="2:9" ht="15.75" x14ac:dyDescent="0.25">
      <c r="B39" s="7">
        <v>26</v>
      </c>
      <c r="C39" s="11"/>
      <c r="D39" s="12"/>
      <c r="E39" s="12"/>
      <c r="F39" s="12"/>
      <c r="G39" s="13" t="str">
        <f t="shared" si="3"/>
        <v/>
      </c>
      <c r="H39" s="53" t="str">
        <f t="shared" si="2"/>
        <v/>
      </c>
      <c r="I39" s="54"/>
    </row>
    <row r="40" spans="2:9" ht="15.75" x14ac:dyDescent="0.25">
      <c r="B40" s="7">
        <v>27</v>
      </c>
      <c r="C40" s="11"/>
      <c r="D40" s="12"/>
      <c r="E40" s="12"/>
      <c r="F40" s="12"/>
      <c r="G40" s="13" t="str">
        <f t="shared" si="3"/>
        <v/>
      </c>
      <c r="H40" s="53" t="str">
        <f t="shared" si="2"/>
        <v/>
      </c>
      <c r="I40" s="54"/>
    </row>
    <row r="41" spans="2:9" ht="15.75" x14ac:dyDescent="0.25">
      <c r="B41" s="7">
        <v>28</v>
      </c>
      <c r="C41" s="11"/>
      <c r="D41" s="12"/>
      <c r="E41" s="12"/>
      <c r="F41" s="12"/>
      <c r="G41" s="13" t="str">
        <f t="shared" si="3"/>
        <v/>
      </c>
      <c r="H41" s="53" t="str">
        <f>IF(AND($D$6&gt;0,$C41&gt;0),$D$6,"")</f>
        <v/>
      </c>
      <c r="I41" s="54"/>
    </row>
    <row r="42" spans="2:9" ht="15.75" x14ac:dyDescent="0.25">
      <c r="B42" s="7">
        <v>29</v>
      </c>
      <c r="C42" s="11"/>
      <c r="D42" s="12"/>
      <c r="E42" s="12"/>
      <c r="F42" s="12"/>
      <c r="G42" s="13" t="str">
        <f t="shared" si="3"/>
        <v/>
      </c>
      <c r="H42" s="53" t="str">
        <f>IF(AND($D$6&gt;0,$C42&gt;0),$D$6,"")</f>
        <v/>
      </c>
      <c r="I42" s="54"/>
    </row>
    <row r="43" spans="2:9" ht="15.75" x14ac:dyDescent="0.25">
      <c r="B43" s="7">
        <v>30</v>
      </c>
      <c r="C43" s="11"/>
      <c r="D43" s="12"/>
      <c r="E43" s="12"/>
      <c r="F43" s="12"/>
      <c r="G43" s="13" t="str">
        <f t="shared" si="3"/>
        <v/>
      </c>
      <c r="H43" s="53" t="str">
        <f t="shared" si="2"/>
        <v/>
      </c>
      <c r="I43" s="54"/>
    </row>
    <row r="44" spans="2:9" ht="15.75" x14ac:dyDescent="0.25">
      <c r="B44" s="7">
        <v>31</v>
      </c>
      <c r="C44" s="11"/>
      <c r="D44" s="12"/>
      <c r="E44" s="12"/>
      <c r="F44" s="12"/>
      <c r="G44" s="13" t="str">
        <f t="shared" si="3"/>
        <v/>
      </c>
      <c r="H44" s="53" t="str">
        <f t="shared" si="2"/>
        <v/>
      </c>
      <c r="I44" s="54"/>
    </row>
    <row r="45" spans="2:9" ht="15.75" x14ac:dyDescent="0.25">
      <c r="B45" s="7">
        <v>32</v>
      </c>
      <c r="C45" s="11"/>
      <c r="D45" s="12"/>
      <c r="E45" s="12"/>
      <c r="F45" s="12"/>
      <c r="G45" s="13" t="str">
        <f t="shared" si="3"/>
        <v/>
      </c>
      <c r="H45" s="53" t="str">
        <f t="shared" si="2"/>
        <v/>
      </c>
      <c r="I45" s="54"/>
    </row>
    <row r="46" spans="2:9" ht="15.75" x14ac:dyDescent="0.25">
      <c r="B46" s="7">
        <v>33</v>
      </c>
      <c r="C46" s="11"/>
      <c r="D46" s="12"/>
      <c r="E46" s="12"/>
      <c r="F46" s="12"/>
      <c r="G46" s="13" t="str">
        <f t="shared" si="3"/>
        <v/>
      </c>
      <c r="H46" s="53" t="str">
        <f t="shared" si="2"/>
        <v/>
      </c>
      <c r="I46" s="54"/>
    </row>
    <row r="47" spans="2:9" ht="15.75" x14ac:dyDescent="0.25">
      <c r="B47" s="7">
        <v>34</v>
      </c>
      <c r="C47" s="11"/>
      <c r="D47" s="12"/>
      <c r="E47" s="12"/>
      <c r="F47" s="12"/>
      <c r="G47" s="13" t="str">
        <f t="shared" si="3"/>
        <v/>
      </c>
      <c r="H47" s="53" t="str">
        <f t="shared" si="2"/>
        <v/>
      </c>
      <c r="I47" s="54"/>
    </row>
    <row r="48" spans="2:9" ht="15.75" x14ac:dyDescent="0.25">
      <c r="B48" s="7">
        <v>35</v>
      </c>
      <c r="C48" s="11"/>
      <c r="D48" s="12"/>
      <c r="E48" s="12"/>
      <c r="F48" s="12"/>
      <c r="G48" s="13" t="str">
        <f t="shared" si="3"/>
        <v/>
      </c>
      <c r="H48" s="53" t="str">
        <f t="shared" si="2"/>
        <v/>
      </c>
      <c r="I48" s="54"/>
    </row>
    <row r="49" spans="2:9" ht="15.75" x14ac:dyDescent="0.25">
      <c r="B49" s="7">
        <v>36</v>
      </c>
      <c r="C49" s="11"/>
      <c r="D49" s="12"/>
      <c r="E49" s="12"/>
      <c r="F49" s="12"/>
      <c r="G49" s="13" t="str">
        <f t="shared" si="3"/>
        <v/>
      </c>
      <c r="H49" s="53" t="str">
        <f t="shared" si="2"/>
        <v/>
      </c>
      <c r="I49" s="54"/>
    </row>
    <row r="50" spans="2:9" ht="15.75" x14ac:dyDescent="0.25">
      <c r="B50" s="7">
        <v>37</v>
      </c>
      <c r="C50" s="11"/>
      <c r="D50" s="12"/>
      <c r="E50" s="12"/>
      <c r="F50" s="12"/>
      <c r="G50" s="13" t="str">
        <f t="shared" si="3"/>
        <v/>
      </c>
      <c r="H50" s="53" t="str">
        <f t="shared" si="2"/>
        <v/>
      </c>
      <c r="I50" s="54"/>
    </row>
    <row r="51" spans="2:9" ht="15.75" x14ac:dyDescent="0.25">
      <c r="B51" s="7">
        <v>38</v>
      </c>
      <c r="C51" s="11"/>
      <c r="D51" s="12"/>
      <c r="E51" s="12"/>
      <c r="F51" s="12"/>
      <c r="G51" s="13" t="str">
        <f t="shared" si="3"/>
        <v/>
      </c>
      <c r="H51" s="53" t="str">
        <f t="shared" si="2"/>
        <v/>
      </c>
      <c r="I51" s="54"/>
    </row>
    <row r="52" spans="2:9" ht="15.75" x14ac:dyDescent="0.25">
      <c r="B52" s="7">
        <v>39</v>
      </c>
      <c r="C52" s="11"/>
      <c r="D52" s="12"/>
      <c r="E52" s="12"/>
      <c r="F52" s="12"/>
      <c r="G52" s="13" t="str">
        <f t="shared" si="3"/>
        <v/>
      </c>
      <c r="H52" s="53" t="str">
        <f t="shared" si="2"/>
        <v/>
      </c>
      <c r="I52" s="54"/>
    </row>
    <row r="53" spans="2:9" ht="15.75" thickBot="1" x14ac:dyDescent="0.3">
      <c r="B53" s="1">
        <v>40</v>
      </c>
      <c r="C53" s="4"/>
      <c r="D53" s="2"/>
      <c r="E53" s="2"/>
      <c r="F53" s="2"/>
      <c r="G53" s="3" t="str">
        <f t="shared" si="3"/>
        <v/>
      </c>
      <c r="H53" s="51" t="str">
        <f t="shared" si="2"/>
        <v/>
      </c>
      <c r="I53" s="52"/>
    </row>
  </sheetData>
  <mergeCells count="49">
    <mergeCell ref="H30:I30"/>
    <mergeCell ref="H19:I19"/>
    <mergeCell ref="H20:I20"/>
    <mergeCell ref="H21:I21"/>
    <mergeCell ref="H22:I22"/>
    <mergeCell ref="E5:I5"/>
    <mergeCell ref="C5:D5"/>
    <mergeCell ref="H14:I14"/>
    <mergeCell ref="H15:I15"/>
    <mergeCell ref="H16:I16"/>
    <mergeCell ref="G6:H6"/>
    <mergeCell ref="G7:H7"/>
    <mergeCell ref="G8:H8"/>
    <mergeCell ref="G9:H9"/>
    <mergeCell ref="G10:H10"/>
    <mergeCell ref="G11:H11"/>
    <mergeCell ref="H41:I41"/>
    <mergeCell ref="H31:I31"/>
    <mergeCell ref="H32:I32"/>
    <mergeCell ref="H33:I33"/>
    <mergeCell ref="H13:I13"/>
    <mergeCell ref="H34:I34"/>
    <mergeCell ref="H35:I35"/>
    <mergeCell ref="H23:I23"/>
    <mergeCell ref="H24:I24"/>
    <mergeCell ref="H25:I25"/>
    <mergeCell ref="H26:I26"/>
    <mergeCell ref="H27:I27"/>
    <mergeCell ref="H28:I28"/>
    <mergeCell ref="H17:I17"/>
    <mergeCell ref="H18:I18"/>
    <mergeCell ref="H29:I29"/>
    <mergeCell ref="H36:I36"/>
    <mergeCell ref="H37:I37"/>
    <mergeCell ref="H38:I38"/>
    <mergeCell ref="H39:I39"/>
    <mergeCell ref="H40:I40"/>
    <mergeCell ref="H53:I53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</mergeCells>
  <dataValidations count="1">
    <dataValidation type="list" allowBlank="1" showInputMessage="1" showErrorMessage="1" sqref="E14:E53" xr:uid="{00000000-0002-0000-0100-000000000000}">
      <formula1>$AC$5:$AC$17</formula1>
    </dataValidation>
  </dataValidations>
  <pageMargins left="0.25" right="0.25" top="0.75" bottom="0.75" header="0.3" footer="0.3"/>
  <pageSetup scale="86" fitToHeight="0" orientation="landscape" r:id="rId1"/>
  <rowBreaks count="1" manualBreakCount="1">
    <brk id="38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29"/>
  <sheetViews>
    <sheetView topLeftCell="A67" workbookViewId="0">
      <selection activeCell="B85" sqref="B85"/>
    </sheetView>
  </sheetViews>
  <sheetFormatPr defaultRowHeight="15" x14ac:dyDescent="0.25"/>
  <cols>
    <col min="4" max="4" width="19.7109375" bestFit="1" customWidth="1"/>
  </cols>
  <sheetData>
    <row r="1" spans="1:28" ht="16.5" thickBot="1" x14ac:dyDescent="0.3">
      <c r="A1" s="5"/>
      <c r="B1" s="6" t="s">
        <v>4</v>
      </c>
      <c r="C1" s="6" t="s">
        <v>5</v>
      </c>
      <c r="D1" s="6" t="s">
        <v>19</v>
      </c>
      <c r="E1" s="6" t="s">
        <v>25</v>
      </c>
      <c r="F1" s="6" t="s">
        <v>20</v>
      </c>
      <c r="G1" s="57" t="s">
        <v>21</v>
      </c>
      <c r="H1" s="57"/>
      <c r="AB1" t="s">
        <v>13</v>
      </c>
    </row>
    <row r="2" spans="1:28" ht="15.75" thickTop="1" x14ac:dyDescent="0.25">
      <c r="A2">
        <v>1</v>
      </c>
      <c r="B2" t="s">
        <v>26</v>
      </c>
      <c r="C2" t="s">
        <v>27</v>
      </c>
      <c r="D2" t="s">
        <v>6</v>
      </c>
      <c r="E2">
        <v>22.5</v>
      </c>
      <c r="F2" t="s">
        <v>134</v>
      </c>
      <c r="G2" t="s">
        <v>28</v>
      </c>
      <c r="AB2" t="s">
        <v>14</v>
      </c>
    </row>
    <row r="3" spans="1:28" x14ac:dyDescent="0.25">
      <c r="A3">
        <v>2</v>
      </c>
      <c r="B3" t="s">
        <v>29</v>
      </c>
      <c r="C3" t="s">
        <v>30</v>
      </c>
      <c r="D3" t="s">
        <v>6</v>
      </c>
      <c r="E3">
        <v>25.9</v>
      </c>
      <c r="F3" t="s">
        <v>134</v>
      </c>
      <c r="G3" t="s">
        <v>28</v>
      </c>
      <c r="AB3" t="s">
        <v>15</v>
      </c>
    </row>
    <row r="4" spans="1:28" x14ac:dyDescent="0.25">
      <c r="A4">
        <v>3</v>
      </c>
      <c r="B4" t="s">
        <v>31</v>
      </c>
      <c r="C4" t="s">
        <v>32</v>
      </c>
      <c r="D4" t="s">
        <v>6</v>
      </c>
      <c r="E4">
        <v>26.1</v>
      </c>
      <c r="F4" t="s">
        <v>134</v>
      </c>
      <c r="G4" t="s">
        <v>28</v>
      </c>
      <c r="AB4" t="s">
        <v>17</v>
      </c>
    </row>
    <row r="5" spans="1:28" x14ac:dyDescent="0.25">
      <c r="A5">
        <v>4</v>
      </c>
      <c r="B5" t="s">
        <v>33</v>
      </c>
      <c r="C5" t="s">
        <v>34</v>
      </c>
      <c r="D5" t="s">
        <v>6</v>
      </c>
      <c r="E5">
        <v>25.9</v>
      </c>
      <c r="F5" t="s">
        <v>134</v>
      </c>
      <c r="G5" t="s">
        <v>28</v>
      </c>
      <c r="AB5" t="s">
        <v>16</v>
      </c>
    </row>
    <row r="6" spans="1:28" x14ac:dyDescent="0.25">
      <c r="A6">
        <v>5</v>
      </c>
      <c r="B6" t="s">
        <v>35</v>
      </c>
      <c r="C6" t="s">
        <v>36</v>
      </c>
      <c r="D6" t="s">
        <v>8</v>
      </c>
      <c r="E6">
        <v>25.4</v>
      </c>
      <c r="F6" t="s">
        <v>134</v>
      </c>
      <c r="G6" t="s">
        <v>28</v>
      </c>
    </row>
    <row r="7" spans="1:28" x14ac:dyDescent="0.25">
      <c r="A7">
        <v>6</v>
      </c>
      <c r="B7" t="s">
        <v>26</v>
      </c>
      <c r="C7" t="s">
        <v>37</v>
      </c>
      <c r="D7" t="s">
        <v>9</v>
      </c>
      <c r="E7">
        <v>26.9</v>
      </c>
      <c r="F7" t="s">
        <v>477</v>
      </c>
      <c r="G7" t="s">
        <v>28</v>
      </c>
    </row>
    <row r="8" spans="1:28" x14ac:dyDescent="0.25">
      <c r="A8">
        <v>7</v>
      </c>
      <c r="B8" t="s">
        <v>26</v>
      </c>
      <c r="C8" t="s">
        <v>38</v>
      </c>
      <c r="D8" t="s">
        <v>10</v>
      </c>
      <c r="E8">
        <v>46.6</v>
      </c>
      <c r="F8" t="s">
        <v>134</v>
      </c>
      <c r="G8" t="s">
        <v>28</v>
      </c>
    </row>
    <row r="9" spans="1:28" x14ac:dyDescent="0.25">
      <c r="A9">
        <v>8</v>
      </c>
      <c r="B9" t="s">
        <v>26</v>
      </c>
      <c r="C9" t="s">
        <v>39</v>
      </c>
      <c r="D9" t="s">
        <v>10</v>
      </c>
      <c r="E9">
        <v>48.9</v>
      </c>
      <c r="F9" t="s">
        <v>134</v>
      </c>
      <c r="G9" t="s">
        <v>28</v>
      </c>
    </row>
    <row r="10" spans="1:28" x14ac:dyDescent="0.25">
      <c r="A10">
        <v>9</v>
      </c>
      <c r="B10" t="s">
        <v>40</v>
      </c>
      <c r="C10" t="s">
        <v>41</v>
      </c>
      <c r="D10" t="s">
        <v>10</v>
      </c>
      <c r="E10">
        <v>28.8</v>
      </c>
      <c r="F10" t="s">
        <v>134</v>
      </c>
      <c r="G10" t="s">
        <v>28</v>
      </c>
    </row>
    <row r="11" spans="1:28" x14ac:dyDescent="0.25">
      <c r="A11">
        <v>10</v>
      </c>
      <c r="B11" t="s">
        <v>26</v>
      </c>
      <c r="C11" t="s">
        <v>42</v>
      </c>
      <c r="D11" t="s">
        <v>10</v>
      </c>
      <c r="E11">
        <v>45.3</v>
      </c>
      <c r="F11" t="s">
        <v>134</v>
      </c>
      <c r="G11" t="s">
        <v>28</v>
      </c>
    </row>
    <row r="12" spans="1:28" x14ac:dyDescent="0.25">
      <c r="A12">
        <v>11</v>
      </c>
      <c r="B12" t="s">
        <v>31</v>
      </c>
      <c r="C12" t="s">
        <v>43</v>
      </c>
      <c r="D12" t="s">
        <v>10</v>
      </c>
      <c r="E12">
        <v>47.3</v>
      </c>
      <c r="F12" t="s">
        <v>134</v>
      </c>
      <c r="G12" t="s">
        <v>28</v>
      </c>
    </row>
    <row r="13" spans="1:28" x14ac:dyDescent="0.25">
      <c r="A13">
        <v>12</v>
      </c>
      <c r="B13" t="s">
        <v>44</v>
      </c>
      <c r="C13" t="s">
        <v>45</v>
      </c>
      <c r="D13" t="s">
        <v>10</v>
      </c>
      <c r="E13">
        <v>58</v>
      </c>
      <c r="F13" t="s">
        <v>134</v>
      </c>
      <c r="G13" t="s">
        <v>28</v>
      </c>
    </row>
    <row r="14" spans="1:28" x14ac:dyDescent="0.25">
      <c r="A14">
        <v>13</v>
      </c>
      <c r="B14" t="s">
        <v>26</v>
      </c>
      <c r="C14" t="s">
        <v>37</v>
      </c>
      <c r="D14" t="s">
        <v>11</v>
      </c>
      <c r="E14">
        <v>26.9</v>
      </c>
      <c r="F14" t="s">
        <v>477</v>
      </c>
      <c r="G14" t="s">
        <v>28</v>
      </c>
    </row>
    <row r="15" spans="1:28" x14ac:dyDescent="0.25">
      <c r="A15">
        <v>14</v>
      </c>
      <c r="B15" t="s">
        <v>46</v>
      </c>
      <c r="C15" t="s">
        <v>47</v>
      </c>
      <c r="D15" t="s">
        <v>11</v>
      </c>
      <c r="E15">
        <v>34</v>
      </c>
      <c r="F15" t="s">
        <v>477</v>
      </c>
      <c r="G15" t="s">
        <v>28</v>
      </c>
    </row>
    <row r="16" spans="1:28" x14ac:dyDescent="0.25">
      <c r="A16">
        <v>15</v>
      </c>
      <c r="B16" t="s">
        <v>48</v>
      </c>
      <c r="C16" t="s">
        <v>49</v>
      </c>
      <c r="D16" t="s">
        <v>12</v>
      </c>
      <c r="E16">
        <v>55</v>
      </c>
      <c r="F16" t="s">
        <v>134</v>
      </c>
      <c r="G16" t="s">
        <v>28</v>
      </c>
    </row>
    <row r="17" spans="1:28" x14ac:dyDescent="0.25">
      <c r="A17">
        <v>16</v>
      </c>
      <c r="B17" t="s">
        <v>26</v>
      </c>
      <c r="C17" t="s">
        <v>50</v>
      </c>
      <c r="D17" t="s">
        <v>12</v>
      </c>
      <c r="E17">
        <v>58</v>
      </c>
      <c r="F17" t="s">
        <v>134</v>
      </c>
      <c r="G17" t="s">
        <v>28</v>
      </c>
    </row>
    <row r="18" spans="1:28" x14ac:dyDescent="0.25">
      <c r="A18">
        <v>17</v>
      </c>
      <c r="B18" t="s">
        <v>26</v>
      </c>
      <c r="C18" t="s">
        <v>51</v>
      </c>
      <c r="D18" t="s">
        <v>12</v>
      </c>
      <c r="E18">
        <v>51.5</v>
      </c>
      <c r="F18" t="s">
        <v>134</v>
      </c>
      <c r="G18" t="s">
        <v>28</v>
      </c>
    </row>
    <row r="19" spans="1:28" x14ac:dyDescent="0.25">
      <c r="A19">
        <v>18</v>
      </c>
      <c r="B19" t="s">
        <v>52</v>
      </c>
      <c r="C19" t="s">
        <v>53</v>
      </c>
      <c r="D19" t="s">
        <v>12</v>
      </c>
      <c r="E19">
        <v>47.5</v>
      </c>
      <c r="F19" t="s">
        <v>134</v>
      </c>
      <c r="G19" t="s">
        <v>28</v>
      </c>
    </row>
    <row r="20" spans="1:28" x14ac:dyDescent="0.25">
      <c r="A20">
        <v>19</v>
      </c>
      <c r="B20" t="s">
        <v>54</v>
      </c>
      <c r="C20" t="s">
        <v>55</v>
      </c>
      <c r="D20" t="s">
        <v>12</v>
      </c>
      <c r="E20">
        <v>63</v>
      </c>
      <c r="F20" t="s">
        <v>134</v>
      </c>
      <c r="G20" t="s">
        <v>28</v>
      </c>
    </row>
    <row r="21" spans="1:28" x14ac:dyDescent="0.25">
      <c r="A21">
        <v>20</v>
      </c>
      <c r="B21" t="s">
        <v>33</v>
      </c>
      <c r="C21" t="s">
        <v>56</v>
      </c>
      <c r="D21" t="s">
        <v>13</v>
      </c>
      <c r="E21">
        <v>55.4</v>
      </c>
      <c r="F21" t="s">
        <v>477</v>
      </c>
      <c r="G21" t="s">
        <v>28</v>
      </c>
    </row>
    <row r="22" spans="1:28" x14ac:dyDescent="0.25">
      <c r="A22">
        <v>21</v>
      </c>
      <c r="B22" t="s">
        <v>46</v>
      </c>
      <c r="C22" t="s">
        <v>57</v>
      </c>
      <c r="D22" t="s">
        <v>13</v>
      </c>
      <c r="E22">
        <v>49.2</v>
      </c>
      <c r="F22" t="s">
        <v>477</v>
      </c>
      <c r="G22" t="s">
        <v>28</v>
      </c>
    </row>
    <row r="23" spans="1:28" x14ac:dyDescent="0.25">
      <c r="A23">
        <v>22</v>
      </c>
      <c r="B23" t="s">
        <v>58</v>
      </c>
      <c r="C23" t="s">
        <v>59</v>
      </c>
      <c r="D23" t="s">
        <v>13</v>
      </c>
      <c r="E23">
        <v>49</v>
      </c>
      <c r="F23" t="s">
        <v>477</v>
      </c>
      <c r="G23" t="s">
        <v>28</v>
      </c>
    </row>
    <row r="24" spans="1:28" x14ac:dyDescent="0.25">
      <c r="A24">
        <v>23</v>
      </c>
      <c r="B24" t="s">
        <v>60</v>
      </c>
      <c r="C24" t="s">
        <v>61</v>
      </c>
      <c r="D24" t="s">
        <v>13</v>
      </c>
      <c r="E24">
        <v>49.1</v>
      </c>
      <c r="F24" t="s">
        <v>477</v>
      </c>
      <c r="G24" t="s">
        <v>28</v>
      </c>
    </row>
    <row r="25" spans="1:28" x14ac:dyDescent="0.25">
      <c r="A25">
        <v>24</v>
      </c>
      <c r="B25" t="s">
        <v>62</v>
      </c>
      <c r="C25" t="s">
        <v>63</v>
      </c>
      <c r="F25" t="s">
        <v>546</v>
      </c>
      <c r="G25" t="s">
        <v>28</v>
      </c>
    </row>
    <row r="26" spans="1:28" x14ac:dyDescent="0.25">
      <c r="A26">
        <v>25</v>
      </c>
      <c r="B26" t="s">
        <v>64</v>
      </c>
      <c r="F26" t="s">
        <v>546</v>
      </c>
      <c r="G26" t="s">
        <v>28</v>
      </c>
    </row>
    <row r="27" spans="1:28" s="47" customFormat="1" x14ac:dyDescent="0.25">
      <c r="A27" s="47">
        <v>26</v>
      </c>
      <c r="B27" s="47" t="s">
        <v>615</v>
      </c>
      <c r="C27" s="47" t="s">
        <v>279</v>
      </c>
      <c r="D27" s="47" t="s">
        <v>8</v>
      </c>
      <c r="E27" s="47">
        <v>42</v>
      </c>
      <c r="F27" s="47" t="str">
        <f t="shared" ref="F27" si="0">IF(D27="","",(IF((OR(D27="Tykes Boys",D27="Novice Boys",D27="Kids Boys",D27="Bantam Boys",D27="Cadet Boys",D27="High School Open Boys")),"M","F")))</f>
        <v>M</v>
      </c>
      <c r="G27" s="47" t="s">
        <v>28</v>
      </c>
      <c r="H27" s="48"/>
    </row>
    <row r="29" spans="1:28" x14ac:dyDescent="0.25">
      <c r="A29">
        <v>1</v>
      </c>
      <c r="B29" t="s">
        <v>68</v>
      </c>
      <c r="C29" t="s">
        <v>69</v>
      </c>
      <c r="D29" t="s">
        <v>10</v>
      </c>
      <c r="E29">
        <v>40.799999999999997</v>
      </c>
      <c r="F29" t="s">
        <v>134</v>
      </c>
      <c r="G29" t="s">
        <v>65</v>
      </c>
      <c r="AB29" t="s">
        <v>14</v>
      </c>
    </row>
    <row r="30" spans="1:28" x14ac:dyDescent="0.25">
      <c r="A30">
        <v>2</v>
      </c>
      <c r="B30" t="s">
        <v>70</v>
      </c>
      <c r="C30" t="s">
        <v>71</v>
      </c>
      <c r="D30" t="s">
        <v>10</v>
      </c>
      <c r="E30">
        <v>36.6</v>
      </c>
      <c r="F30" t="s">
        <v>134</v>
      </c>
      <c r="G30" t="s">
        <v>65</v>
      </c>
      <c r="AB30" t="s">
        <v>15</v>
      </c>
    </row>
    <row r="31" spans="1:28" x14ac:dyDescent="0.25">
      <c r="A31">
        <v>3</v>
      </c>
      <c r="B31" t="s">
        <v>70</v>
      </c>
      <c r="C31" t="s">
        <v>72</v>
      </c>
      <c r="D31" t="s">
        <v>8</v>
      </c>
      <c r="E31">
        <v>31.8</v>
      </c>
      <c r="F31" t="s">
        <v>134</v>
      </c>
      <c r="G31" t="s">
        <v>65</v>
      </c>
      <c r="AB31" t="s">
        <v>17</v>
      </c>
    </row>
    <row r="32" spans="1:28" x14ac:dyDescent="0.25">
      <c r="A32">
        <v>4</v>
      </c>
      <c r="B32" t="s">
        <v>68</v>
      </c>
      <c r="C32" t="s">
        <v>73</v>
      </c>
      <c r="D32" t="s">
        <v>6</v>
      </c>
      <c r="E32">
        <v>24.5</v>
      </c>
      <c r="F32" t="s">
        <v>134</v>
      </c>
      <c r="G32" t="s">
        <v>65</v>
      </c>
      <c r="AB32" t="s">
        <v>16</v>
      </c>
    </row>
    <row r="33" spans="1:28" x14ac:dyDescent="0.25">
      <c r="A33">
        <v>5</v>
      </c>
      <c r="B33" t="s">
        <v>74</v>
      </c>
      <c r="C33" t="s">
        <v>75</v>
      </c>
      <c r="D33" t="s">
        <v>12</v>
      </c>
      <c r="E33">
        <v>65</v>
      </c>
      <c r="F33" t="s">
        <v>134</v>
      </c>
      <c r="G33" t="s">
        <v>65</v>
      </c>
    </row>
    <row r="34" spans="1:28" x14ac:dyDescent="0.25">
      <c r="A34">
        <v>6</v>
      </c>
      <c r="B34" t="s">
        <v>74</v>
      </c>
      <c r="C34" t="s">
        <v>75</v>
      </c>
      <c r="D34" t="s">
        <v>10</v>
      </c>
      <c r="E34">
        <v>65</v>
      </c>
      <c r="F34" t="s">
        <v>134</v>
      </c>
      <c r="G34" t="s">
        <v>65</v>
      </c>
    </row>
    <row r="35" spans="1:28" x14ac:dyDescent="0.25">
      <c r="A35">
        <v>7</v>
      </c>
      <c r="B35" t="s">
        <v>76</v>
      </c>
      <c r="C35" t="s">
        <v>77</v>
      </c>
      <c r="D35" t="s">
        <v>12</v>
      </c>
      <c r="E35">
        <v>38.5</v>
      </c>
      <c r="F35" t="s">
        <v>134</v>
      </c>
      <c r="G35" t="s">
        <v>65</v>
      </c>
    </row>
    <row r="36" spans="1:28" x14ac:dyDescent="0.25">
      <c r="A36">
        <v>8</v>
      </c>
      <c r="B36" t="s">
        <v>78</v>
      </c>
      <c r="C36" t="s">
        <v>79</v>
      </c>
      <c r="D36" t="s">
        <v>15</v>
      </c>
      <c r="E36">
        <v>58</v>
      </c>
      <c r="F36" t="s">
        <v>477</v>
      </c>
      <c r="G36" t="s">
        <v>65</v>
      </c>
    </row>
    <row r="38" spans="1:28" x14ac:dyDescent="0.25">
      <c r="A38">
        <v>1</v>
      </c>
      <c r="B38" t="s">
        <v>84</v>
      </c>
      <c r="C38" t="s">
        <v>85</v>
      </c>
      <c r="D38" t="s">
        <v>6</v>
      </c>
      <c r="E38">
        <v>23.1</v>
      </c>
      <c r="F38" t="s">
        <v>134</v>
      </c>
      <c r="G38" t="s">
        <v>80</v>
      </c>
      <c r="AB38" t="s">
        <v>14</v>
      </c>
    </row>
    <row r="39" spans="1:28" x14ac:dyDescent="0.25">
      <c r="A39">
        <v>2</v>
      </c>
      <c r="B39" t="s">
        <v>86</v>
      </c>
      <c r="C39" t="s">
        <v>87</v>
      </c>
      <c r="D39" t="s">
        <v>9</v>
      </c>
      <c r="E39">
        <v>26.5</v>
      </c>
      <c r="F39" t="s">
        <v>477</v>
      </c>
      <c r="G39" t="s">
        <v>80</v>
      </c>
      <c r="AB39" t="s">
        <v>15</v>
      </c>
    </row>
    <row r="40" spans="1:28" x14ac:dyDescent="0.25">
      <c r="A40">
        <v>3</v>
      </c>
      <c r="B40" t="s">
        <v>86</v>
      </c>
      <c r="C40" t="s">
        <v>88</v>
      </c>
      <c r="D40" t="s">
        <v>9</v>
      </c>
      <c r="E40">
        <v>31</v>
      </c>
      <c r="F40" t="s">
        <v>477</v>
      </c>
      <c r="G40" t="s">
        <v>80</v>
      </c>
      <c r="AB40" t="s">
        <v>17</v>
      </c>
    </row>
    <row r="41" spans="1:28" x14ac:dyDescent="0.25">
      <c r="A41">
        <v>4</v>
      </c>
      <c r="B41" t="s">
        <v>86</v>
      </c>
      <c r="C41" t="s">
        <v>89</v>
      </c>
      <c r="D41" t="s">
        <v>12</v>
      </c>
      <c r="E41">
        <v>59.9</v>
      </c>
      <c r="F41" t="s">
        <v>134</v>
      </c>
      <c r="G41" t="s">
        <v>80</v>
      </c>
      <c r="AB41" t="s">
        <v>16</v>
      </c>
    </row>
    <row r="42" spans="1:28" x14ac:dyDescent="0.25">
      <c r="A42">
        <v>5</v>
      </c>
      <c r="B42" t="s">
        <v>90</v>
      </c>
      <c r="C42" t="s">
        <v>91</v>
      </c>
      <c r="D42" t="s">
        <v>16</v>
      </c>
      <c r="E42">
        <v>68</v>
      </c>
      <c r="F42" t="s">
        <v>477</v>
      </c>
      <c r="G42" t="s">
        <v>80</v>
      </c>
    </row>
    <row r="43" spans="1:28" x14ac:dyDescent="0.25">
      <c r="A43">
        <v>6</v>
      </c>
      <c r="B43" t="s">
        <v>92</v>
      </c>
      <c r="C43" t="s">
        <v>93</v>
      </c>
      <c r="D43" t="s">
        <v>14</v>
      </c>
      <c r="E43">
        <v>65.5</v>
      </c>
      <c r="F43" t="s">
        <v>134</v>
      </c>
      <c r="G43" t="s">
        <v>80</v>
      </c>
    </row>
    <row r="44" spans="1:28" x14ac:dyDescent="0.25">
      <c r="A44">
        <v>7</v>
      </c>
      <c r="B44" t="s">
        <v>94</v>
      </c>
      <c r="C44" t="s">
        <v>95</v>
      </c>
      <c r="D44" t="s">
        <v>17</v>
      </c>
      <c r="E44">
        <v>85</v>
      </c>
      <c r="F44" t="s">
        <v>134</v>
      </c>
      <c r="G44" t="s">
        <v>80</v>
      </c>
    </row>
    <row r="45" spans="1:28" x14ac:dyDescent="0.25">
      <c r="A45">
        <v>8</v>
      </c>
      <c r="B45" t="s">
        <v>96</v>
      </c>
      <c r="C45" t="s">
        <v>97</v>
      </c>
      <c r="D45" t="s">
        <v>17</v>
      </c>
      <c r="E45">
        <v>69</v>
      </c>
      <c r="F45" t="s">
        <v>134</v>
      </c>
      <c r="G45" t="s">
        <v>80</v>
      </c>
    </row>
    <row r="46" spans="1:28" x14ac:dyDescent="0.25">
      <c r="A46">
        <v>9</v>
      </c>
      <c r="B46" t="s">
        <v>98</v>
      </c>
      <c r="C46" t="s">
        <v>99</v>
      </c>
      <c r="D46" t="s">
        <v>14</v>
      </c>
      <c r="E46">
        <v>58</v>
      </c>
      <c r="F46" t="s">
        <v>134</v>
      </c>
      <c r="G46" t="s">
        <v>80</v>
      </c>
    </row>
    <row r="47" spans="1:28" x14ac:dyDescent="0.25">
      <c r="A47">
        <v>10</v>
      </c>
      <c r="B47" t="s">
        <v>100</v>
      </c>
      <c r="C47" t="s">
        <v>101</v>
      </c>
      <c r="D47" t="s">
        <v>13</v>
      </c>
      <c r="E47">
        <v>67</v>
      </c>
      <c r="F47" t="s">
        <v>477</v>
      </c>
      <c r="G47" t="s">
        <v>80</v>
      </c>
    </row>
    <row r="48" spans="1:28" x14ac:dyDescent="0.25">
      <c r="A48">
        <v>11</v>
      </c>
      <c r="B48" t="s">
        <v>100</v>
      </c>
      <c r="C48" t="s">
        <v>101</v>
      </c>
      <c r="D48" t="s">
        <v>15</v>
      </c>
      <c r="E48">
        <v>67</v>
      </c>
      <c r="F48" t="s">
        <v>477</v>
      </c>
      <c r="G48" t="s">
        <v>80</v>
      </c>
    </row>
    <row r="50" spans="1:28" x14ac:dyDescent="0.25">
      <c r="A50">
        <v>1</v>
      </c>
      <c r="B50" t="s">
        <v>106</v>
      </c>
      <c r="C50" t="s">
        <v>107</v>
      </c>
      <c r="D50" t="s">
        <v>8</v>
      </c>
      <c r="E50">
        <v>33.4</v>
      </c>
      <c r="F50" t="s">
        <v>134</v>
      </c>
      <c r="G50" t="s">
        <v>102</v>
      </c>
      <c r="AB50" t="s">
        <v>14</v>
      </c>
    </row>
    <row r="51" spans="1:28" x14ac:dyDescent="0.25">
      <c r="A51">
        <v>2</v>
      </c>
      <c r="B51" t="s">
        <v>108</v>
      </c>
      <c r="C51" t="s">
        <v>109</v>
      </c>
      <c r="D51" t="s">
        <v>8</v>
      </c>
      <c r="E51">
        <v>38.700000000000003</v>
      </c>
      <c r="F51" t="s">
        <v>134</v>
      </c>
      <c r="G51" t="s">
        <v>102</v>
      </c>
      <c r="AB51" t="s">
        <v>15</v>
      </c>
    </row>
    <row r="52" spans="1:28" x14ac:dyDescent="0.25">
      <c r="A52">
        <v>3</v>
      </c>
      <c r="B52" t="s">
        <v>110</v>
      </c>
      <c r="C52" t="s">
        <v>111</v>
      </c>
      <c r="D52" t="s">
        <v>8</v>
      </c>
      <c r="E52">
        <v>51.2</v>
      </c>
      <c r="F52" t="s">
        <v>134</v>
      </c>
      <c r="G52" t="s">
        <v>102</v>
      </c>
      <c r="AB52" t="s">
        <v>17</v>
      </c>
    </row>
    <row r="53" spans="1:28" x14ac:dyDescent="0.25">
      <c r="A53">
        <v>4</v>
      </c>
      <c r="B53" t="s">
        <v>112</v>
      </c>
      <c r="C53" t="s">
        <v>113</v>
      </c>
      <c r="D53" t="s">
        <v>11</v>
      </c>
      <c r="E53">
        <v>35.299999999999997</v>
      </c>
      <c r="F53" t="s">
        <v>477</v>
      </c>
      <c r="G53" t="s">
        <v>102</v>
      </c>
      <c r="AB53" t="s">
        <v>16</v>
      </c>
    </row>
    <row r="54" spans="1:28" x14ac:dyDescent="0.25">
      <c r="A54">
        <v>5</v>
      </c>
      <c r="B54" t="s">
        <v>112</v>
      </c>
      <c r="C54" t="s">
        <v>114</v>
      </c>
      <c r="D54" t="s">
        <v>11</v>
      </c>
      <c r="E54">
        <v>38.6</v>
      </c>
      <c r="F54" t="s">
        <v>477</v>
      </c>
      <c r="G54" t="s">
        <v>102</v>
      </c>
    </row>
    <row r="55" spans="1:28" x14ac:dyDescent="0.25">
      <c r="A55">
        <v>6</v>
      </c>
      <c r="B55" t="s">
        <v>106</v>
      </c>
      <c r="C55" t="s">
        <v>115</v>
      </c>
      <c r="D55" t="s">
        <v>11</v>
      </c>
      <c r="E55">
        <v>41.7</v>
      </c>
      <c r="F55" t="s">
        <v>477</v>
      </c>
      <c r="G55" t="s">
        <v>102</v>
      </c>
    </row>
    <row r="56" spans="1:28" x14ac:dyDescent="0.25">
      <c r="A56">
        <v>7</v>
      </c>
      <c r="B56" t="s">
        <v>112</v>
      </c>
      <c r="C56" t="s">
        <v>116</v>
      </c>
      <c r="D56" t="s">
        <v>10</v>
      </c>
      <c r="E56">
        <v>34.5</v>
      </c>
      <c r="F56" t="s">
        <v>134</v>
      </c>
      <c r="G56" t="s">
        <v>102</v>
      </c>
    </row>
    <row r="57" spans="1:28" x14ac:dyDescent="0.25">
      <c r="A57">
        <v>8</v>
      </c>
      <c r="B57" t="s">
        <v>117</v>
      </c>
      <c r="C57" t="s">
        <v>118</v>
      </c>
      <c r="D57" t="s">
        <v>10</v>
      </c>
      <c r="E57">
        <v>38.5</v>
      </c>
      <c r="F57" t="s">
        <v>134</v>
      </c>
      <c r="G57" t="s">
        <v>102</v>
      </c>
    </row>
    <row r="58" spans="1:28" x14ac:dyDescent="0.25">
      <c r="A58">
        <v>9</v>
      </c>
      <c r="B58" t="s">
        <v>119</v>
      </c>
      <c r="C58" t="s">
        <v>120</v>
      </c>
      <c r="D58" t="s">
        <v>10</v>
      </c>
      <c r="E58">
        <v>55.2</v>
      </c>
      <c r="F58" t="s">
        <v>134</v>
      </c>
      <c r="G58" t="s">
        <v>102</v>
      </c>
    </row>
    <row r="59" spans="1:28" x14ac:dyDescent="0.25">
      <c r="A59">
        <v>10</v>
      </c>
      <c r="B59" t="s">
        <v>112</v>
      </c>
      <c r="C59" t="s">
        <v>121</v>
      </c>
      <c r="D59" t="s">
        <v>12</v>
      </c>
      <c r="E59">
        <v>37.5</v>
      </c>
      <c r="F59" t="s">
        <v>134</v>
      </c>
      <c r="G59" t="s">
        <v>102</v>
      </c>
    </row>
    <row r="60" spans="1:28" x14ac:dyDescent="0.25">
      <c r="A60">
        <v>11</v>
      </c>
      <c r="B60" t="s">
        <v>122</v>
      </c>
      <c r="C60" t="s">
        <v>123</v>
      </c>
      <c r="D60" t="s">
        <v>12</v>
      </c>
      <c r="E60">
        <v>44.7</v>
      </c>
      <c r="F60" t="s">
        <v>134</v>
      </c>
      <c r="G60" t="s">
        <v>102</v>
      </c>
    </row>
    <row r="61" spans="1:28" x14ac:dyDescent="0.25">
      <c r="A61">
        <v>12</v>
      </c>
      <c r="B61" t="s">
        <v>124</v>
      </c>
      <c r="C61" t="s">
        <v>125</v>
      </c>
      <c r="D61" t="s">
        <v>12</v>
      </c>
      <c r="E61">
        <v>47.7</v>
      </c>
      <c r="F61" t="s">
        <v>134</v>
      </c>
      <c r="G61" t="s">
        <v>102</v>
      </c>
    </row>
    <row r="62" spans="1:28" x14ac:dyDescent="0.25">
      <c r="A62">
        <v>13</v>
      </c>
      <c r="B62" t="s">
        <v>126</v>
      </c>
      <c r="C62" t="s">
        <v>127</v>
      </c>
      <c r="D62" t="s">
        <v>12</v>
      </c>
      <c r="E62">
        <v>51.6</v>
      </c>
      <c r="F62" t="s">
        <v>134</v>
      </c>
      <c r="G62" t="s">
        <v>102</v>
      </c>
    </row>
    <row r="63" spans="1:28" x14ac:dyDescent="0.25">
      <c r="A63">
        <v>14</v>
      </c>
      <c r="B63" t="s">
        <v>128</v>
      </c>
      <c r="C63" t="s">
        <v>129</v>
      </c>
      <c r="D63" t="s">
        <v>12</v>
      </c>
      <c r="E63">
        <v>55.7</v>
      </c>
      <c r="F63" t="s">
        <v>134</v>
      </c>
      <c r="G63" t="s">
        <v>102</v>
      </c>
    </row>
    <row r="64" spans="1:28" x14ac:dyDescent="0.25">
      <c r="A64">
        <v>15</v>
      </c>
      <c r="B64" t="s">
        <v>126</v>
      </c>
      <c r="C64" t="s">
        <v>130</v>
      </c>
      <c r="D64" t="s">
        <v>12</v>
      </c>
      <c r="E64">
        <v>60.3</v>
      </c>
      <c r="F64" t="s">
        <v>134</v>
      </c>
      <c r="G64" t="s">
        <v>102</v>
      </c>
    </row>
    <row r="65" spans="1:7" x14ac:dyDescent="0.25">
      <c r="A65">
        <v>16</v>
      </c>
      <c r="B65" t="s">
        <v>131</v>
      </c>
      <c r="C65" t="s">
        <v>132</v>
      </c>
      <c r="D65" t="s">
        <v>12</v>
      </c>
      <c r="E65">
        <v>70.099999999999994</v>
      </c>
      <c r="F65" t="s">
        <v>134</v>
      </c>
      <c r="G65" t="s">
        <v>102</v>
      </c>
    </row>
    <row r="66" spans="1:7" x14ac:dyDescent="0.25">
      <c r="A66">
        <v>17</v>
      </c>
      <c r="B66" t="s">
        <v>133</v>
      </c>
      <c r="C66" t="s">
        <v>132</v>
      </c>
      <c r="D66" t="s">
        <v>12</v>
      </c>
      <c r="E66">
        <v>74.8</v>
      </c>
      <c r="F66" t="s">
        <v>134</v>
      </c>
      <c r="G66" t="s">
        <v>102</v>
      </c>
    </row>
    <row r="67" spans="1:7" x14ac:dyDescent="0.25">
      <c r="A67">
        <v>18</v>
      </c>
      <c r="B67" t="s">
        <v>135</v>
      </c>
      <c r="C67" t="s">
        <v>136</v>
      </c>
      <c r="D67" t="s">
        <v>12</v>
      </c>
      <c r="E67">
        <v>75.099999999999994</v>
      </c>
      <c r="F67" t="s">
        <v>134</v>
      </c>
      <c r="G67" t="s">
        <v>102</v>
      </c>
    </row>
    <row r="68" spans="1:7" x14ac:dyDescent="0.25">
      <c r="A68">
        <v>19</v>
      </c>
      <c r="B68" t="s">
        <v>131</v>
      </c>
      <c r="C68" t="s">
        <v>137</v>
      </c>
      <c r="D68" t="s">
        <v>12</v>
      </c>
      <c r="E68">
        <v>78.2</v>
      </c>
      <c r="F68" t="s">
        <v>134</v>
      </c>
      <c r="G68" t="s">
        <v>102</v>
      </c>
    </row>
    <row r="69" spans="1:7" x14ac:dyDescent="0.25">
      <c r="A69">
        <v>20</v>
      </c>
      <c r="B69" t="s">
        <v>117</v>
      </c>
      <c r="C69" t="s">
        <v>138</v>
      </c>
      <c r="D69" t="s">
        <v>15</v>
      </c>
      <c r="E69">
        <v>50.7</v>
      </c>
      <c r="F69" t="s">
        <v>477</v>
      </c>
      <c r="G69" t="s">
        <v>102</v>
      </c>
    </row>
    <row r="70" spans="1:7" x14ac:dyDescent="0.25">
      <c r="A70">
        <v>21</v>
      </c>
      <c r="B70" t="s">
        <v>122</v>
      </c>
      <c r="C70" t="s">
        <v>139</v>
      </c>
      <c r="D70" t="s">
        <v>14</v>
      </c>
      <c r="E70">
        <v>62.7</v>
      </c>
      <c r="F70" t="s">
        <v>134</v>
      </c>
      <c r="G70" t="s">
        <v>102</v>
      </c>
    </row>
    <row r="71" spans="1:7" x14ac:dyDescent="0.25">
      <c r="A71">
        <v>22</v>
      </c>
      <c r="B71" t="s">
        <v>140</v>
      </c>
      <c r="C71" t="s">
        <v>141</v>
      </c>
      <c r="D71" t="s">
        <v>14</v>
      </c>
      <c r="E71">
        <v>66.2</v>
      </c>
      <c r="F71" t="s">
        <v>134</v>
      </c>
      <c r="G71" t="s">
        <v>102</v>
      </c>
    </row>
    <row r="72" spans="1:7" x14ac:dyDescent="0.25">
      <c r="A72">
        <v>23</v>
      </c>
      <c r="B72" t="s">
        <v>124</v>
      </c>
      <c r="C72" t="s">
        <v>142</v>
      </c>
      <c r="D72" t="s">
        <v>14</v>
      </c>
      <c r="E72">
        <v>80.3</v>
      </c>
      <c r="F72" t="s">
        <v>134</v>
      </c>
      <c r="G72" t="s">
        <v>102</v>
      </c>
    </row>
    <row r="73" spans="1:7" x14ac:dyDescent="0.25">
      <c r="A73">
        <v>24</v>
      </c>
      <c r="B73" t="s">
        <v>106</v>
      </c>
      <c r="C73" t="s">
        <v>143</v>
      </c>
      <c r="D73" t="s">
        <v>14</v>
      </c>
      <c r="E73">
        <v>83.2</v>
      </c>
      <c r="F73" t="s">
        <v>134</v>
      </c>
      <c r="G73" t="s">
        <v>102</v>
      </c>
    </row>
    <row r="74" spans="1:7" x14ac:dyDescent="0.25">
      <c r="A74">
        <v>25</v>
      </c>
      <c r="B74" t="s">
        <v>144</v>
      </c>
      <c r="C74" t="s">
        <v>145</v>
      </c>
      <c r="D74" t="s">
        <v>16</v>
      </c>
      <c r="E74">
        <v>61.8</v>
      </c>
      <c r="F74" t="s">
        <v>477</v>
      </c>
      <c r="G74" t="s">
        <v>102</v>
      </c>
    </row>
    <row r="75" spans="1:7" x14ac:dyDescent="0.25">
      <c r="A75">
        <v>26</v>
      </c>
      <c r="B75" t="s">
        <v>122</v>
      </c>
      <c r="C75" t="s">
        <v>146</v>
      </c>
      <c r="D75" t="s">
        <v>17</v>
      </c>
      <c r="E75">
        <v>80.5</v>
      </c>
      <c r="F75" t="s">
        <v>134</v>
      </c>
      <c r="G75" t="s">
        <v>102</v>
      </c>
    </row>
    <row r="76" spans="1:7" x14ac:dyDescent="0.25">
      <c r="A76">
        <v>27</v>
      </c>
      <c r="B76" t="s">
        <v>119</v>
      </c>
      <c r="C76" t="s">
        <v>147</v>
      </c>
      <c r="D76" t="s">
        <v>17</v>
      </c>
      <c r="E76">
        <v>85.2</v>
      </c>
      <c r="F76" t="s">
        <v>134</v>
      </c>
      <c r="G76" t="s">
        <v>102</v>
      </c>
    </row>
    <row r="77" spans="1:7" x14ac:dyDescent="0.25">
      <c r="A77">
        <v>28</v>
      </c>
      <c r="B77" t="s">
        <v>148</v>
      </c>
      <c r="C77" t="s">
        <v>132</v>
      </c>
      <c r="D77" t="s">
        <v>17</v>
      </c>
      <c r="E77">
        <v>98.3</v>
      </c>
      <c r="F77" t="s">
        <v>134</v>
      </c>
      <c r="G77" t="s">
        <v>102</v>
      </c>
    </row>
    <row r="78" spans="1:7" x14ac:dyDescent="0.25">
      <c r="A78">
        <v>29</v>
      </c>
      <c r="B78" t="s">
        <v>149</v>
      </c>
      <c r="C78" t="s">
        <v>150</v>
      </c>
      <c r="D78" t="s">
        <v>12</v>
      </c>
      <c r="E78">
        <v>49.8</v>
      </c>
      <c r="F78" t="s">
        <v>134</v>
      </c>
      <c r="G78" t="s">
        <v>102</v>
      </c>
    </row>
    <row r="79" spans="1:7" x14ac:dyDescent="0.25">
      <c r="A79">
        <v>30</v>
      </c>
      <c r="B79" t="s">
        <v>151</v>
      </c>
      <c r="C79" t="s">
        <v>152</v>
      </c>
      <c r="D79" t="s">
        <v>12</v>
      </c>
      <c r="E79">
        <v>57.8</v>
      </c>
      <c r="F79" t="s">
        <v>134</v>
      </c>
      <c r="G79" t="s">
        <v>102</v>
      </c>
    </row>
    <row r="81" spans="1:28" x14ac:dyDescent="0.25">
      <c r="A81">
        <v>1</v>
      </c>
      <c r="B81" t="s">
        <v>157</v>
      </c>
      <c r="C81" t="s">
        <v>72</v>
      </c>
      <c r="D81" t="s">
        <v>8</v>
      </c>
      <c r="E81" t="s">
        <v>158</v>
      </c>
      <c r="F81" t="s">
        <v>134</v>
      </c>
      <c r="G81" t="s">
        <v>153</v>
      </c>
      <c r="AB81" t="s">
        <v>14</v>
      </c>
    </row>
    <row r="82" spans="1:28" x14ac:dyDescent="0.25">
      <c r="A82">
        <v>2</v>
      </c>
      <c r="B82" t="s">
        <v>159</v>
      </c>
      <c r="C82" t="s">
        <v>160</v>
      </c>
      <c r="D82" t="s">
        <v>9</v>
      </c>
      <c r="E82" t="s">
        <v>161</v>
      </c>
      <c r="F82" t="s">
        <v>477</v>
      </c>
      <c r="G82" t="s">
        <v>153</v>
      </c>
      <c r="AB82" t="s">
        <v>15</v>
      </c>
    </row>
    <row r="83" spans="1:28" x14ac:dyDescent="0.25">
      <c r="A83">
        <v>3</v>
      </c>
      <c r="B83" t="s">
        <v>162</v>
      </c>
      <c r="C83" t="s">
        <v>163</v>
      </c>
      <c r="D83" t="s">
        <v>8</v>
      </c>
      <c r="E83" t="s">
        <v>164</v>
      </c>
      <c r="F83" t="s">
        <v>134</v>
      </c>
      <c r="G83" t="s">
        <v>153</v>
      </c>
      <c r="AB83" t="s">
        <v>17</v>
      </c>
    </row>
    <row r="84" spans="1:28" x14ac:dyDescent="0.25">
      <c r="A84">
        <v>4</v>
      </c>
      <c r="B84" t="s">
        <v>165</v>
      </c>
      <c r="C84" t="s">
        <v>166</v>
      </c>
      <c r="D84" t="s">
        <v>8</v>
      </c>
      <c r="E84" t="s">
        <v>167</v>
      </c>
      <c r="F84" t="s">
        <v>134</v>
      </c>
      <c r="G84" t="s">
        <v>153</v>
      </c>
      <c r="AB84" t="s">
        <v>16</v>
      </c>
    </row>
    <row r="85" spans="1:28" x14ac:dyDescent="0.25">
      <c r="A85">
        <v>5</v>
      </c>
      <c r="B85" t="s">
        <v>157</v>
      </c>
      <c r="C85" t="s">
        <v>168</v>
      </c>
      <c r="D85" t="s">
        <v>10</v>
      </c>
      <c r="E85" t="s">
        <v>169</v>
      </c>
      <c r="F85" t="s">
        <v>134</v>
      </c>
      <c r="G85" t="s">
        <v>153</v>
      </c>
    </row>
    <row r="86" spans="1:28" x14ac:dyDescent="0.25">
      <c r="A86">
        <v>6</v>
      </c>
      <c r="B86" t="s">
        <v>162</v>
      </c>
      <c r="C86" t="s">
        <v>170</v>
      </c>
      <c r="D86" t="s">
        <v>10</v>
      </c>
      <c r="E86" t="s">
        <v>171</v>
      </c>
      <c r="F86" t="s">
        <v>134</v>
      </c>
      <c r="G86" t="s">
        <v>153</v>
      </c>
    </row>
    <row r="87" spans="1:28" x14ac:dyDescent="0.25">
      <c r="A87">
        <v>7</v>
      </c>
      <c r="B87" t="s">
        <v>172</v>
      </c>
      <c r="C87" t="s">
        <v>69</v>
      </c>
      <c r="D87" t="s">
        <v>10</v>
      </c>
      <c r="E87" t="s">
        <v>173</v>
      </c>
      <c r="F87" t="s">
        <v>134</v>
      </c>
      <c r="G87" t="s">
        <v>153</v>
      </c>
    </row>
    <row r="88" spans="1:28" x14ac:dyDescent="0.25">
      <c r="A88">
        <v>8</v>
      </c>
      <c r="B88" t="s">
        <v>174</v>
      </c>
      <c r="C88" t="s">
        <v>175</v>
      </c>
      <c r="D88" t="s">
        <v>10</v>
      </c>
      <c r="E88" t="s">
        <v>176</v>
      </c>
      <c r="F88" t="s">
        <v>134</v>
      </c>
      <c r="G88" t="s">
        <v>153</v>
      </c>
    </row>
    <row r="89" spans="1:28" x14ac:dyDescent="0.25">
      <c r="A89">
        <v>9</v>
      </c>
      <c r="B89" t="s">
        <v>172</v>
      </c>
      <c r="C89" t="s">
        <v>177</v>
      </c>
      <c r="D89" t="s">
        <v>178</v>
      </c>
      <c r="E89" t="s">
        <v>179</v>
      </c>
      <c r="F89" t="s">
        <v>134</v>
      </c>
      <c r="G89" t="s">
        <v>153</v>
      </c>
    </row>
    <row r="90" spans="1:28" x14ac:dyDescent="0.25">
      <c r="A90">
        <v>10</v>
      </c>
      <c r="B90" t="s">
        <v>180</v>
      </c>
      <c r="C90" t="s">
        <v>181</v>
      </c>
      <c r="D90" t="s">
        <v>178</v>
      </c>
      <c r="E90" t="s">
        <v>182</v>
      </c>
      <c r="F90" t="s">
        <v>134</v>
      </c>
      <c r="G90" t="s">
        <v>153</v>
      </c>
    </row>
    <row r="91" spans="1:28" x14ac:dyDescent="0.25">
      <c r="A91">
        <v>11</v>
      </c>
      <c r="B91" t="s">
        <v>183</v>
      </c>
      <c r="C91" t="s">
        <v>184</v>
      </c>
      <c r="D91" t="s">
        <v>178</v>
      </c>
      <c r="E91" t="s">
        <v>185</v>
      </c>
      <c r="F91" t="s">
        <v>134</v>
      </c>
      <c r="G91" t="s">
        <v>153</v>
      </c>
    </row>
    <row r="92" spans="1:28" x14ac:dyDescent="0.25">
      <c r="A92">
        <v>12</v>
      </c>
      <c r="B92" t="s">
        <v>186</v>
      </c>
      <c r="C92" t="s">
        <v>55</v>
      </c>
      <c r="D92" t="s">
        <v>178</v>
      </c>
      <c r="E92" t="s">
        <v>187</v>
      </c>
      <c r="F92" t="s">
        <v>134</v>
      </c>
      <c r="G92" t="s">
        <v>153</v>
      </c>
    </row>
    <row r="93" spans="1:28" x14ac:dyDescent="0.25">
      <c r="A93">
        <v>13</v>
      </c>
      <c r="B93" t="s">
        <v>188</v>
      </c>
      <c r="C93" t="s">
        <v>189</v>
      </c>
      <c r="D93" t="s">
        <v>178</v>
      </c>
      <c r="E93" t="s">
        <v>190</v>
      </c>
      <c r="F93" t="s">
        <v>134</v>
      </c>
      <c r="G93" t="s">
        <v>153</v>
      </c>
    </row>
    <row r="94" spans="1:28" x14ac:dyDescent="0.25">
      <c r="A94">
        <v>14</v>
      </c>
      <c r="B94" t="s">
        <v>191</v>
      </c>
      <c r="C94" t="s">
        <v>192</v>
      </c>
      <c r="D94" t="s">
        <v>178</v>
      </c>
      <c r="E94" t="s">
        <v>193</v>
      </c>
      <c r="F94" t="s">
        <v>134</v>
      </c>
      <c r="G94" t="s">
        <v>153</v>
      </c>
    </row>
    <row r="95" spans="1:28" x14ac:dyDescent="0.25">
      <c r="A95">
        <v>15</v>
      </c>
      <c r="B95" t="s">
        <v>194</v>
      </c>
      <c r="C95" t="s">
        <v>195</v>
      </c>
      <c r="D95" t="s">
        <v>178</v>
      </c>
      <c r="E95" t="s">
        <v>196</v>
      </c>
      <c r="F95" t="s">
        <v>134</v>
      </c>
      <c r="G95" t="s">
        <v>153</v>
      </c>
    </row>
    <row r="96" spans="1:28" x14ac:dyDescent="0.25">
      <c r="A96">
        <v>16</v>
      </c>
      <c r="B96" t="s">
        <v>197</v>
      </c>
      <c r="C96" t="s">
        <v>198</v>
      </c>
      <c r="D96" t="s">
        <v>178</v>
      </c>
      <c r="E96" t="s">
        <v>199</v>
      </c>
      <c r="F96" t="s">
        <v>134</v>
      </c>
      <c r="G96" t="s">
        <v>153</v>
      </c>
    </row>
    <row r="97" spans="1:28" x14ac:dyDescent="0.25">
      <c r="A97">
        <v>17</v>
      </c>
      <c r="B97" t="s">
        <v>200</v>
      </c>
      <c r="C97" t="s">
        <v>201</v>
      </c>
      <c r="D97" t="s">
        <v>178</v>
      </c>
      <c r="E97" t="s">
        <v>202</v>
      </c>
      <c r="F97" t="s">
        <v>203</v>
      </c>
      <c r="G97" t="s">
        <v>153</v>
      </c>
    </row>
    <row r="98" spans="1:28" x14ac:dyDescent="0.25">
      <c r="A98">
        <v>18</v>
      </c>
      <c r="B98" t="s">
        <v>191</v>
      </c>
      <c r="C98" t="s">
        <v>204</v>
      </c>
      <c r="D98" t="s">
        <v>8</v>
      </c>
      <c r="E98" t="s">
        <v>205</v>
      </c>
      <c r="F98" t="s">
        <v>134</v>
      </c>
      <c r="G98" t="s">
        <v>153</v>
      </c>
    </row>
    <row r="100" spans="1:28" x14ac:dyDescent="0.25">
      <c r="A100">
        <v>1</v>
      </c>
      <c r="B100" t="s">
        <v>209</v>
      </c>
      <c r="C100" t="s">
        <v>34</v>
      </c>
      <c r="D100" t="s">
        <v>10</v>
      </c>
      <c r="E100">
        <v>36</v>
      </c>
      <c r="F100" t="s">
        <v>134</v>
      </c>
      <c r="G100" t="s">
        <v>206</v>
      </c>
      <c r="AB100" t="s">
        <v>14</v>
      </c>
    </row>
    <row r="101" spans="1:28" x14ac:dyDescent="0.25">
      <c r="A101">
        <v>2</v>
      </c>
      <c r="B101" t="s">
        <v>209</v>
      </c>
      <c r="C101" t="s">
        <v>34</v>
      </c>
      <c r="D101" t="s">
        <v>12</v>
      </c>
      <c r="E101">
        <v>36</v>
      </c>
      <c r="F101" t="s">
        <v>134</v>
      </c>
      <c r="G101" t="s">
        <v>206</v>
      </c>
      <c r="AB101" t="s">
        <v>15</v>
      </c>
    </row>
    <row r="102" spans="1:28" x14ac:dyDescent="0.25">
      <c r="A102">
        <v>3</v>
      </c>
      <c r="B102" t="s">
        <v>210</v>
      </c>
      <c r="C102" t="s">
        <v>211</v>
      </c>
      <c r="D102" t="s">
        <v>11</v>
      </c>
      <c r="E102">
        <v>32.6</v>
      </c>
      <c r="F102" t="s">
        <v>477</v>
      </c>
      <c r="G102" t="s">
        <v>206</v>
      </c>
      <c r="AB102" t="s">
        <v>17</v>
      </c>
    </row>
    <row r="103" spans="1:28" x14ac:dyDescent="0.25">
      <c r="A103">
        <v>1</v>
      </c>
      <c r="B103" t="s">
        <v>342</v>
      </c>
      <c r="C103" t="s">
        <v>343</v>
      </c>
      <c r="D103" t="s">
        <v>15</v>
      </c>
      <c r="E103">
        <v>52</v>
      </c>
      <c r="F103" t="s">
        <v>477</v>
      </c>
      <c r="G103" t="s">
        <v>206</v>
      </c>
      <c r="AB103" t="s">
        <v>14</v>
      </c>
    </row>
    <row r="105" spans="1:28" x14ac:dyDescent="0.25">
      <c r="A105">
        <v>1</v>
      </c>
      <c r="B105" t="s">
        <v>217</v>
      </c>
      <c r="C105" t="s">
        <v>218</v>
      </c>
      <c r="D105" t="s">
        <v>17</v>
      </c>
      <c r="E105">
        <v>63</v>
      </c>
      <c r="F105" t="s">
        <v>134</v>
      </c>
      <c r="G105" t="s">
        <v>219</v>
      </c>
      <c r="AB105" t="s">
        <v>14</v>
      </c>
    </row>
    <row r="106" spans="1:28" x14ac:dyDescent="0.25">
      <c r="A106">
        <v>2</v>
      </c>
      <c r="B106" t="s">
        <v>217</v>
      </c>
      <c r="C106" t="s">
        <v>220</v>
      </c>
      <c r="D106" t="s">
        <v>17</v>
      </c>
      <c r="E106">
        <v>68</v>
      </c>
      <c r="F106" t="s">
        <v>134</v>
      </c>
      <c r="G106" t="s">
        <v>219</v>
      </c>
      <c r="AB106" t="s">
        <v>15</v>
      </c>
    </row>
    <row r="108" spans="1:28" x14ac:dyDescent="0.25">
      <c r="A108">
        <v>1</v>
      </c>
      <c r="B108" t="s">
        <v>222</v>
      </c>
      <c r="C108" t="s">
        <v>223</v>
      </c>
      <c r="D108" t="s">
        <v>10</v>
      </c>
      <c r="E108">
        <v>29.4</v>
      </c>
      <c r="F108" t="s">
        <v>134</v>
      </c>
      <c r="G108" t="s">
        <v>221</v>
      </c>
      <c r="AB108" t="s">
        <v>14</v>
      </c>
    </row>
    <row r="109" spans="1:28" x14ac:dyDescent="0.25">
      <c r="A109">
        <v>2</v>
      </c>
      <c r="B109" t="s">
        <v>224</v>
      </c>
      <c r="C109" t="s">
        <v>225</v>
      </c>
      <c r="D109" t="s">
        <v>10</v>
      </c>
      <c r="E109">
        <v>27.4</v>
      </c>
      <c r="F109" t="s">
        <v>134</v>
      </c>
      <c r="G109" t="s">
        <v>221</v>
      </c>
      <c r="AB109" t="s">
        <v>15</v>
      </c>
    </row>
    <row r="110" spans="1:28" x14ac:dyDescent="0.25">
      <c r="A110">
        <v>3</v>
      </c>
      <c r="B110" t="s">
        <v>226</v>
      </c>
      <c r="C110" t="s">
        <v>227</v>
      </c>
      <c r="D110" t="s">
        <v>10</v>
      </c>
      <c r="E110">
        <v>30.8</v>
      </c>
      <c r="F110" t="s">
        <v>134</v>
      </c>
      <c r="G110" t="s">
        <v>221</v>
      </c>
      <c r="AB110" t="s">
        <v>17</v>
      </c>
    </row>
    <row r="111" spans="1:28" x14ac:dyDescent="0.25">
      <c r="A111">
        <v>4</v>
      </c>
      <c r="B111" t="s">
        <v>226</v>
      </c>
      <c r="C111" t="s">
        <v>228</v>
      </c>
      <c r="D111" t="s">
        <v>229</v>
      </c>
      <c r="E111">
        <v>49.5</v>
      </c>
      <c r="F111" t="s">
        <v>477</v>
      </c>
      <c r="G111" t="s">
        <v>221</v>
      </c>
      <c r="AB111" t="s">
        <v>16</v>
      </c>
    </row>
    <row r="112" spans="1:28" x14ac:dyDescent="0.25">
      <c r="A112">
        <v>5</v>
      </c>
      <c r="B112" t="s">
        <v>230</v>
      </c>
      <c r="C112" t="s">
        <v>231</v>
      </c>
      <c r="D112" t="s">
        <v>12</v>
      </c>
      <c r="E112">
        <v>44.5</v>
      </c>
      <c r="F112" t="s">
        <v>134</v>
      </c>
      <c r="G112" t="s">
        <v>221</v>
      </c>
    </row>
    <row r="113" spans="1:28" x14ac:dyDescent="0.25">
      <c r="A113">
        <v>6</v>
      </c>
      <c r="B113" t="s">
        <v>232</v>
      </c>
      <c r="C113" t="s">
        <v>233</v>
      </c>
      <c r="D113" t="s">
        <v>10</v>
      </c>
      <c r="E113">
        <v>38.6</v>
      </c>
      <c r="F113" t="s">
        <v>134</v>
      </c>
      <c r="G113" t="s">
        <v>221</v>
      </c>
    </row>
    <row r="114" spans="1:28" x14ac:dyDescent="0.25">
      <c r="A114">
        <v>7</v>
      </c>
      <c r="B114" t="s">
        <v>234</v>
      </c>
      <c r="C114" t="s">
        <v>235</v>
      </c>
      <c r="D114" t="s">
        <v>8</v>
      </c>
      <c r="E114">
        <v>30</v>
      </c>
      <c r="F114" t="s">
        <v>134</v>
      </c>
      <c r="G114" t="s">
        <v>221</v>
      </c>
    </row>
    <row r="115" spans="1:28" x14ac:dyDescent="0.25">
      <c r="A115">
        <v>8</v>
      </c>
      <c r="B115" t="s">
        <v>236</v>
      </c>
      <c r="C115" t="s">
        <v>237</v>
      </c>
      <c r="D115" t="s">
        <v>12</v>
      </c>
      <c r="E115">
        <v>55.1</v>
      </c>
      <c r="F115" t="s">
        <v>134</v>
      </c>
      <c r="G115" t="s">
        <v>221</v>
      </c>
    </row>
    <row r="116" spans="1:28" x14ac:dyDescent="0.25">
      <c r="A116">
        <v>9</v>
      </c>
      <c r="B116" t="s">
        <v>236</v>
      </c>
      <c r="C116" t="s">
        <v>238</v>
      </c>
      <c r="D116" t="s">
        <v>239</v>
      </c>
      <c r="E116">
        <v>27.6</v>
      </c>
      <c r="F116" t="s">
        <v>477</v>
      </c>
      <c r="G116" t="s">
        <v>221</v>
      </c>
    </row>
    <row r="117" spans="1:28" x14ac:dyDescent="0.25">
      <c r="A117">
        <v>10</v>
      </c>
      <c r="B117" t="s">
        <v>240</v>
      </c>
      <c r="C117" t="s">
        <v>241</v>
      </c>
      <c r="D117" t="s">
        <v>12</v>
      </c>
      <c r="E117">
        <v>56</v>
      </c>
      <c r="F117" t="s">
        <v>134</v>
      </c>
      <c r="G117" t="s">
        <v>221</v>
      </c>
    </row>
    <row r="118" spans="1:28" x14ac:dyDescent="0.25">
      <c r="A118">
        <v>11</v>
      </c>
      <c r="B118" t="s">
        <v>242</v>
      </c>
      <c r="C118" t="s">
        <v>243</v>
      </c>
      <c r="D118" t="s">
        <v>10</v>
      </c>
      <c r="E118">
        <v>38.700000000000003</v>
      </c>
      <c r="F118" t="s">
        <v>134</v>
      </c>
      <c r="G118" t="s">
        <v>221</v>
      </c>
    </row>
    <row r="119" spans="1:28" x14ac:dyDescent="0.25">
      <c r="A119">
        <v>12</v>
      </c>
      <c r="B119" t="s">
        <v>244</v>
      </c>
      <c r="C119" t="s">
        <v>245</v>
      </c>
      <c r="D119" t="s">
        <v>8</v>
      </c>
      <c r="E119">
        <v>25.4</v>
      </c>
      <c r="F119" t="s">
        <v>134</v>
      </c>
      <c r="G119" t="s">
        <v>221</v>
      </c>
    </row>
    <row r="121" spans="1:28" x14ac:dyDescent="0.25">
      <c r="A121">
        <v>1</v>
      </c>
      <c r="B121" t="s">
        <v>247</v>
      </c>
      <c r="C121" t="s">
        <v>248</v>
      </c>
      <c r="D121" t="s">
        <v>6</v>
      </c>
      <c r="E121">
        <v>25.9</v>
      </c>
      <c r="F121" t="s">
        <v>134</v>
      </c>
      <c r="G121" t="s">
        <v>246</v>
      </c>
      <c r="AB121" t="s">
        <v>14</v>
      </c>
    </row>
    <row r="122" spans="1:28" x14ac:dyDescent="0.25">
      <c r="A122">
        <v>2</v>
      </c>
      <c r="B122" t="s">
        <v>249</v>
      </c>
      <c r="C122" t="s">
        <v>250</v>
      </c>
      <c r="D122" t="s">
        <v>9</v>
      </c>
      <c r="E122">
        <v>29.2</v>
      </c>
      <c r="F122" t="s">
        <v>477</v>
      </c>
      <c r="G122" t="s">
        <v>246</v>
      </c>
      <c r="AB122" t="s">
        <v>15</v>
      </c>
    </row>
    <row r="123" spans="1:28" x14ac:dyDescent="0.25">
      <c r="A123">
        <v>3</v>
      </c>
      <c r="B123" t="s">
        <v>249</v>
      </c>
      <c r="C123" t="s">
        <v>251</v>
      </c>
      <c r="D123" t="s">
        <v>9</v>
      </c>
      <c r="E123">
        <v>31.1</v>
      </c>
      <c r="F123" t="s">
        <v>477</v>
      </c>
      <c r="G123" t="s">
        <v>246</v>
      </c>
      <c r="AB123" t="s">
        <v>17</v>
      </c>
    </row>
    <row r="124" spans="1:28" x14ac:dyDescent="0.25">
      <c r="A124">
        <v>4</v>
      </c>
      <c r="B124" t="s">
        <v>252</v>
      </c>
      <c r="C124" t="s">
        <v>253</v>
      </c>
      <c r="D124" t="s">
        <v>8</v>
      </c>
      <c r="E124">
        <v>26.2</v>
      </c>
      <c r="F124" t="s">
        <v>134</v>
      </c>
      <c r="G124" t="s">
        <v>246</v>
      </c>
      <c r="AB124" t="s">
        <v>16</v>
      </c>
    </row>
    <row r="125" spans="1:28" x14ac:dyDescent="0.25">
      <c r="A125">
        <v>5</v>
      </c>
      <c r="B125" t="s">
        <v>254</v>
      </c>
      <c r="C125" t="s">
        <v>255</v>
      </c>
      <c r="D125" t="s">
        <v>8</v>
      </c>
      <c r="E125">
        <v>27.3</v>
      </c>
      <c r="F125" t="s">
        <v>134</v>
      </c>
      <c r="G125" t="s">
        <v>246</v>
      </c>
    </row>
    <row r="126" spans="1:28" x14ac:dyDescent="0.25">
      <c r="A126">
        <v>6</v>
      </c>
      <c r="B126" t="s">
        <v>256</v>
      </c>
      <c r="C126" t="s">
        <v>257</v>
      </c>
      <c r="D126" t="s">
        <v>8</v>
      </c>
      <c r="E126">
        <v>29.5</v>
      </c>
      <c r="F126" t="s">
        <v>134</v>
      </c>
      <c r="G126" t="s">
        <v>246</v>
      </c>
    </row>
    <row r="127" spans="1:28" x14ac:dyDescent="0.25">
      <c r="A127">
        <v>7</v>
      </c>
      <c r="B127" t="s">
        <v>258</v>
      </c>
      <c r="C127" t="s">
        <v>259</v>
      </c>
      <c r="D127" t="s">
        <v>8</v>
      </c>
      <c r="E127">
        <v>36</v>
      </c>
      <c r="F127" t="s">
        <v>134</v>
      </c>
      <c r="G127" t="s">
        <v>246</v>
      </c>
    </row>
    <row r="128" spans="1:28" x14ac:dyDescent="0.25">
      <c r="A128">
        <v>8</v>
      </c>
      <c r="B128" t="s">
        <v>260</v>
      </c>
      <c r="C128" t="s">
        <v>261</v>
      </c>
      <c r="D128" t="s">
        <v>8</v>
      </c>
      <c r="E128">
        <v>39.5</v>
      </c>
      <c r="F128" t="s">
        <v>134</v>
      </c>
      <c r="G128" t="s">
        <v>246</v>
      </c>
    </row>
    <row r="129" spans="1:28" x14ac:dyDescent="0.25">
      <c r="A129">
        <v>9</v>
      </c>
      <c r="B129" t="s">
        <v>262</v>
      </c>
      <c r="C129" t="s">
        <v>263</v>
      </c>
      <c r="D129" t="s">
        <v>10</v>
      </c>
      <c r="E129">
        <v>30.8</v>
      </c>
      <c r="F129" t="s">
        <v>134</v>
      </c>
      <c r="G129" t="s">
        <v>246</v>
      </c>
    </row>
    <row r="130" spans="1:28" x14ac:dyDescent="0.25">
      <c r="A130">
        <v>10</v>
      </c>
      <c r="B130" t="s">
        <v>264</v>
      </c>
      <c r="C130" t="s">
        <v>265</v>
      </c>
      <c r="D130" t="s">
        <v>10</v>
      </c>
      <c r="E130">
        <v>35.799999999999997</v>
      </c>
      <c r="F130" t="s">
        <v>134</v>
      </c>
      <c r="G130" t="s">
        <v>246</v>
      </c>
    </row>
    <row r="131" spans="1:28" x14ac:dyDescent="0.25">
      <c r="A131">
        <v>11</v>
      </c>
      <c r="B131" t="s">
        <v>266</v>
      </c>
      <c r="C131" t="s">
        <v>267</v>
      </c>
      <c r="D131" t="s">
        <v>10</v>
      </c>
      <c r="E131">
        <v>37.9</v>
      </c>
      <c r="F131" t="s">
        <v>134</v>
      </c>
      <c r="G131" t="s">
        <v>246</v>
      </c>
    </row>
    <row r="132" spans="1:28" x14ac:dyDescent="0.25">
      <c r="A132">
        <v>12</v>
      </c>
      <c r="B132" t="s">
        <v>268</v>
      </c>
      <c r="C132" t="s">
        <v>269</v>
      </c>
      <c r="D132" t="s">
        <v>10</v>
      </c>
      <c r="E132">
        <v>40.5</v>
      </c>
      <c r="F132" t="s">
        <v>134</v>
      </c>
      <c r="G132" t="s">
        <v>246</v>
      </c>
    </row>
    <row r="133" spans="1:28" x14ac:dyDescent="0.25">
      <c r="A133">
        <v>13</v>
      </c>
      <c r="B133" t="s">
        <v>270</v>
      </c>
      <c r="C133" t="s">
        <v>69</v>
      </c>
      <c r="D133" t="s">
        <v>10</v>
      </c>
      <c r="E133">
        <v>50.8</v>
      </c>
      <c r="F133" t="s">
        <v>134</v>
      </c>
      <c r="G133" t="s">
        <v>246</v>
      </c>
    </row>
    <row r="134" spans="1:28" x14ac:dyDescent="0.25">
      <c r="A134">
        <v>14</v>
      </c>
      <c r="B134" t="s">
        <v>256</v>
      </c>
      <c r="C134" t="s">
        <v>271</v>
      </c>
      <c r="D134" t="s">
        <v>12</v>
      </c>
      <c r="E134">
        <v>34.200000000000003</v>
      </c>
      <c r="F134" t="s">
        <v>134</v>
      </c>
      <c r="G134" t="s">
        <v>246</v>
      </c>
    </row>
    <row r="135" spans="1:28" x14ac:dyDescent="0.25">
      <c r="A135">
        <v>15</v>
      </c>
      <c r="B135" t="s">
        <v>272</v>
      </c>
      <c r="C135" t="s">
        <v>261</v>
      </c>
      <c r="D135" t="s">
        <v>12</v>
      </c>
      <c r="E135">
        <v>47.5</v>
      </c>
      <c r="F135" t="s">
        <v>134</v>
      </c>
      <c r="G135" t="s">
        <v>246</v>
      </c>
    </row>
    <row r="136" spans="1:28" x14ac:dyDescent="0.25">
      <c r="A136">
        <v>16</v>
      </c>
      <c r="B136" t="s">
        <v>273</v>
      </c>
      <c r="C136" t="s">
        <v>274</v>
      </c>
      <c r="D136" t="s">
        <v>12</v>
      </c>
      <c r="E136">
        <v>63.7</v>
      </c>
      <c r="F136" t="s">
        <v>134</v>
      </c>
      <c r="G136" t="s">
        <v>246</v>
      </c>
    </row>
    <row r="138" spans="1:28" x14ac:dyDescent="0.25">
      <c r="A138">
        <v>1</v>
      </c>
      <c r="B138" t="s">
        <v>276</v>
      </c>
      <c r="C138" t="s">
        <v>277</v>
      </c>
      <c r="D138" t="s">
        <v>9</v>
      </c>
      <c r="E138">
        <v>40.200000000000003</v>
      </c>
      <c r="F138" t="s">
        <v>477</v>
      </c>
      <c r="G138" t="s">
        <v>275</v>
      </c>
      <c r="AB138" t="s">
        <v>14</v>
      </c>
    </row>
    <row r="139" spans="1:28" x14ac:dyDescent="0.25">
      <c r="A139">
        <v>2</v>
      </c>
      <c r="B139" t="s">
        <v>278</v>
      </c>
      <c r="C139" t="s">
        <v>279</v>
      </c>
      <c r="D139" t="s">
        <v>8</v>
      </c>
      <c r="E139">
        <v>30.2</v>
      </c>
      <c r="F139" t="s">
        <v>134</v>
      </c>
      <c r="G139" t="s">
        <v>275</v>
      </c>
      <c r="AB139" t="s">
        <v>15</v>
      </c>
    </row>
    <row r="140" spans="1:28" x14ac:dyDescent="0.25">
      <c r="A140">
        <v>3</v>
      </c>
      <c r="B140" t="s">
        <v>280</v>
      </c>
      <c r="C140" t="s">
        <v>281</v>
      </c>
      <c r="D140" t="s">
        <v>8</v>
      </c>
      <c r="E140">
        <v>34.799999999999997</v>
      </c>
      <c r="F140" t="s">
        <v>134</v>
      </c>
      <c r="G140" t="s">
        <v>275</v>
      </c>
      <c r="AB140" t="s">
        <v>17</v>
      </c>
    </row>
    <row r="141" spans="1:28" x14ac:dyDescent="0.25">
      <c r="A141">
        <v>4</v>
      </c>
      <c r="B141" t="s">
        <v>278</v>
      </c>
      <c r="C141" t="s">
        <v>282</v>
      </c>
      <c r="D141" t="s">
        <v>8</v>
      </c>
      <c r="E141">
        <v>55.3</v>
      </c>
      <c r="F141" t="s">
        <v>134</v>
      </c>
      <c r="G141" t="s">
        <v>275</v>
      </c>
      <c r="AB141" t="s">
        <v>16</v>
      </c>
    </row>
    <row r="142" spans="1:28" x14ac:dyDescent="0.25">
      <c r="A142">
        <v>5</v>
      </c>
      <c r="B142" t="s">
        <v>283</v>
      </c>
      <c r="C142" t="s">
        <v>284</v>
      </c>
      <c r="D142" t="s">
        <v>10</v>
      </c>
      <c r="E142">
        <v>35.5</v>
      </c>
      <c r="F142" t="s">
        <v>134</v>
      </c>
      <c r="G142" t="s">
        <v>275</v>
      </c>
    </row>
    <row r="143" spans="1:28" x14ac:dyDescent="0.25">
      <c r="A143">
        <v>6</v>
      </c>
      <c r="B143" t="s">
        <v>285</v>
      </c>
      <c r="C143" t="s">
        <v>286</v>
      </c>
      <c r="D143" t="s">
        <v>10</v>
      </c>
      <c r="E143">
        <v>57.8</v>
      </c>
      <c r="F143" t="s">
        <v>134</v>
      </c>
      <c r="G143" t="s">
        <v>275</v>
      </c>
    </row>
    <row r="144" spans="1:28" x14ac:dyDescent="0.25">
      <c r="A144">
        <v>7</v>
      </c>
      <c r="B144" t="s">
        <v>280</v>
      </c>
      <c r="C144" t="s">
        <v>287</v>
      </c>
      <c r="D144" t="s">
        <v>10</v>
      </c>
      <c r="E144">
        <v>44.3</v>
      </c>
      <c r="F144" t="s">
        <v>134</v>
      </c>
      <c r="G144" t="s">
        <v>275</v>
      </c>
    </row>
    <row r="145" spans="1:28" x14ac:dyDescent="0.25">
      <c r="A145">
        <v>8</v>
      </c>
      <c r="B145" t="s">
        <v>288</v>
      </c>
      <c r="C145" t="s">
        <v>289</v>
      </c>
      <c r="D145" t="s">
        <v>13</v>
      </c>
      <c r="E145">
        <v>37.799999999999997</v>
      </c>
      <c r="F145" t="s">
        <v>477</v>
      </c>
      <c r="G145" t="s">
        <v>275</v>
      </c>
    </row>
    <row r="146" spans="1:28" x14ac:dyDescent="0.25">
      <c r="A146">
        <v>9</v>
      </c>
      <c r="B146" t="s">
        <v>290</v>
      </c>
      <c r="C146" t="s">
        <v>291</v>
      </c>
      <c r="D146" t="s">
        <v>12</v>
      </c>
      <c r="E146">
        <v>45.8</v>
      </c>
      <c r="F146" t="s">
        <v>134</v>
      </c>
      <c r="G146" t="s">
        <v>275</v>
      </c>
    </row>
    <row r="147" spans="1:28" x14ac:dyDescent="0.25">
      <c r="A147">
        <v>10</v>
      </c>
      <c r="B147" t="s">
        <v>292</v>
      </c>
      <c r="C147" t="s">
        <v>293</v>
      </c>
      <c r="D147" t="s">
        <v>12</v>
      </c>
      <c r="E147">
        <v>49.1</v>
      </c>
      <c r="F147" t="s">
        <v>134</v>
      </c>
      <c r="G147" t="s">
        <v>275</v>
      </c>
    </row>
    <row r="148" spans="1:28" x14ac:dyDescent="0.25">
      <c r="A148">
        <v>11</v>
      </c>
      <c r="B148" t="s">
        <v>294</v>
      </c>
      <c r="C148" t="s">
        <v>295</v>
      </c>
      <c r="D148" t="s">
        <v>12</v>
      </c>
      <c r="E148">
        <v>46.3</v>
      </c>
      <c r="F148" t="s">
        <v>134</v>
      </c>
      <c r="G148" t="s">
        <v>275</v>
      </c>
    </row>
    <row r="150" spans="1:28" x14ac:dyDescent="0.25">
      <c r="A150">
        <v>1</v>
      </c>
      <c r="B150" t="s">
        <v>296</v>
      </c>
      <c r="C150" t="s">
        <v>297</v>
      </c>
      <c r="D150" t="s">
        <v>6</v>
      </c>
      <c r="E150">
        <v>24.3</v>
      </c>
      <c r="F150" t="s">
        <v>134</v>
      </c>
      <c r="G150" t="s">
        <v>298</v>
      </c>
      <c r="AB150" t="s">
        <v>14</v>
      </c>
    </row>
    <row r="151" spans="1:28" x14ac:dyDescent="0.25">
      <c r="A151">
        <v>2</v>
      </c>
      <c r="B151" t="s">
        <v>299</v>
      </c>
      <c r="C151" t="s">
        <v>293</v>
      </c>
      <c r="D151" t="s">
        <v>8</v>
      </c>
      <c r="E151">
        <v>25.4</v>
      </c>
      <c r="F151" t="s">
        <v>134</v>
      </c>
      <c r="G151" t="s">
        <v>298</v>
      </c>
      <c r="AB151" t="s">
        <v>15</v>
      </c>
    </row>
    <row r="152" spans="1:28" x14ac:dyDescent="0.25">
      <c r="A152">
        <v>3</v>
      </c>
      <c r="B152" t="s">
        <v>300</v>
      </c>
      <c r="C152" t="s">
        <v>291</v>
      </c>
      <c r="D152" t="s">
        <v>8</v>
      </c>
      <c r="E152">
        <v>30</v>
      </c>
      <c r="F152" t="s">
        <v>134</v>
      </c>
      <c r="G152" t="s">
        <v>298</v>
      </c>
      <c r="AB152" t="s">
        <v>17</v>
      </c>
    </row>
    <row r="153" spans="1:28" x14ac:dyDescent="0.25">
      <c r="A153">
        <v>4</v>
      </c>
      <c r="B153" t="s">
        <v>301</v>
      </c>
      <c r="C153" t="s">
        <v>72</v>
      </c>
      <c r="D153" t="s">
        <v>8</v>
      </c>
      <c r="E153">
        <v>39</v>
      </c>
      <c r="F153" t="s">
        <v>134</v>
      </c>
      <c r="G153" t="s">
        <v>298</v>
      </c>
      <c r="AB153" t="s">
        <v>16</v>
      </c>
    </row>
    <row r="154" spans="1:28" x14ac:dyDescent="0.25">
      <c r="A154">
        <v>5</v>
      </c>
      <c r="B154" t="s">
        <v>302</v>
      </c>
      <c r="C154" t="s">
        <v>303</v>
      </c>
      <c r="D154" t="s">
        <v>9</v>
      </c>
      <c r="E154">
        <v>33.5</v>
      </c>
      <c r="F154" t="s">
        <v>477</v>
      </c>
      <c r="G154" t="s">
        <v>298</v>
      </c>
    </row>
    <row r="155" spans="1:28" x14ac:dyDescent="0.25">
      <c r="A155">
        <v>6</v>
      </c>
      <c r="B155" t="s">
        <v>304</v>
      </c>
      <c r="C155" t="s">
        <v>305</v>
      </c>
      <c r="D155" t="s">
        <v>10</v>
      </c>
      <c r="E155">
        <v>26.6</v>
      </c>
      <c r="F155" t="s">
        <v>134</v>
      </c>
      <c r="G155" t="s">
        <v>298</v>
      </c>
    </row>
    <row r="156" spans="1:28" x14ac:dyDescent="0.25">
      <c r="A156">
        <v>7</v>
      </c>
      <c r="B156" t="s">
        <v>304</v>
      </c>
      <c r="C156" t="s">
        <v>306</v>
      </c>
      <c r="D156" t="s">
        <v>10</v>
      </c>
      <c r="E156">
        <v>26.8</v>
      </c>
      <c r="F156" t="s">
        <v>134</v>
      </c>
      <c r="G156" t="s">
        <v>298</v>
      </c>
    </row>
    <row r="157" spans="1:28" x14ac:dyDescent="0.25">
      <c r="A157">
        <v>8</v>
      </c>
      <c r="B157" t="s">
        <v>304</v>
      </c>
      <c r="C157" t="s">
        <v>307</v>
      </c>
      <c r="D157" t="s">
        <v>10</v>
      </c>
      <c r="E157">
        <v>30.7</v>
      </c>
      <c r="F157" t="s">
        <v>134</v>
      </c>
      <c r="G157" t="s">
        <v>298</v>
      </c>
    </row>
    <row r="158" spans="1:28" x14ac:dyDescent="0.25">
      <c r="A158">
        <v>9</v>
      </c>
      <c r="B158" t="s">
        <v>299</v>
      </c>
      <c r="C158" t="s">
        <v>308</v>
      </c>
      <c r="D158" t="s">
        <v>10</v>
      </c>
      <c r="E158">
        <v>33.6</v>
      </c>
      <c r="F158" t="s">
        <v>134</v>
      </c>
      <c r="G158" t="s">
        <v>298</v>
      </c>
    </row>
    <row r="159" spans="1:28" x14ac:dyDescent="0.25">
      <c r="A159">
        <v>10</v>
      </c>
      <c r="B159" t="s">
        <v>300</v>
      </c>
      <c r="C159" t="s">
        <v>309</v>
      </c>
      <c r="D159" t="s">
        <v>10</v>
      </c>
      <c r="E159">
        <v>34.200000000000003</v>
      </c>
      <c r="F159" t="s">
        <v>134</v>
      </c>
      <c r="G159" t="s">
        <v>298</v>
      </c>
    </row>
    <row r="160" spans="1:28" x14ac:dyDescent="0.25">
      <c r="A160">
        <v>11</v>
      </c>
      <c r="B160" t="s">
        <v>310</v>
      </c>
      <c r="C160" t="s">
        <v>311</v>
      </c>
      <c r="D160" t="s">
        <v>10</v>
      </c>
      <c r="E160">
        <v>37.4</v>
      </c>
      <c r="F160" t="s">
        <v>134</v>
      </c>
      <c r="G160" t="s">
        <v>298</v>
      </c>
    </row>
    <row r="161" spans="1:7" x14ac:dyDescent="0.25">
      <c r="A161">
        <v>12</v>
      </c>
      <c r="B161" t="s">
        <v>312</v>
      </c>
      <c r="C161" t="s">
        <v>313</v>
      </c>
      <c r="D161" t="s">
        <v>10</v>
      </c>
      <c r="E161">
        <v>38</v>
      </c>
      <c r="F161" t="s">
        <v>134</v>
      </c>
      <c r="G161" t="s">
        <v>298</v>
      </c>
    </row>
    <row r="162" spans="1:7" x14ac:dyDescent="0.25">
      <c r="A162">
        <v>13</v>
      </c>
      <c r="B162" t="s">
        <v>314</v>
      </c>
      <c r="C162" t="s">
        <v>315</v>
      </c>
      <c r="D162" t="s">
        <v>10</v>
      </c>
      <c r="E162">
        <v>39.799999999999997</v>
      </c>
      <c r="F162" t="s">
        <v>134</v>
      </c>
      <c r="G162" t="s">
        <v>298</v>
      </c>
    </row>
    <row r="163" spans="1:7" x14ac:dyDescent="0.25">
      <c r="A163">
        <v>14</v>
      </c>
      <c r="B163" t="s">
        <v>312</v>
      </c>
      <c r="C163" t="s">
        <v>316</v>
      </c>
      <c r="D163" t="s">
        <v>10</v>
      </c>
      <c r="E163">
        <v>40.6</v>
      </c>
      <c r="F163" t="s">
        <v>134</v>
      </c>
      <c r="G163" t="s">
        <v>298</v>
      </c>
    </row>
    <row r="164" spans="1:7" x14ac:dyDescent="0.25">
      <c r="A164">
        <v>15</v>
      </c>
      <c r="B164" t="s">
        <v>317</v>
      </c>
      <c r="C164" t="s">
        <v>318</v>
      </c>
      <c r="D164" t="s">
        <v>10</v>
      </c>
      <c r="E164">
        <v>45.6</v>
      </c>
      <c r="F164" t="s">
        <v>134</v>
      </c>
      <c r="G164" t="s">
        <v>298</v>
      </c>
    </row>
    <row r="165" spans="1:7" x14ac:dyDescent="0.25">
      <c r="A165">
        <v>16</v>
      </c>
      <c r="B165" t="s">
        <v>319</v>
      </c>
      <c r="C165" t="s">
        <v>320</v>
      </c>
      <c r="D165" t="s">
        <v>11</v>
      </c>
      <c r="E165">
        <v>37</v>
      </c>
      <c r="F165" t="s">
        <v>477</v>
      </c>
      <c r="G165" t="s">
        <v>298</v>
      </c>
    </row>
    <row r="166" spans="1:7" x14ac:dyDescent="0.25">
      <c r="A166">
        <v>17</v>
      </c>
      <c r="B166" t="s">
        <v>321</v>
      </c>
      <c r="C166" t="s">
        <v>322</v>
      </c>
      <c r="D166" t="s">
        <v>12</v>
      </c>
      <c r="E166">
        <v>38.200000000000003</v>
      </c>
      <c r="F166" t="s">
        <v>134</v>
      </c>
      <c r="G166" t="s">
        <v>298</v>
      </c>
    </row>
    <row r="167" spans="1:7" x14ac:dyDescent="0.25">
      <c r="A167">
        <v>18</v>
      </c>
      <c r="B167" t="s">
        <v>86</v>
      </c>
      <c r="C167" t="s">
        <v>323</v>
      </c>
      <c r="D167" t="s">
        <v>12</v>
      </c>
      <c r="E167">
        <v>53.2</v>
      </c>
      <c r="F167" t="s">
        <v>134</v>
      </c>
      <c r="G167" t="s">
        <v>298</v>
      </c>
    </row>
    <row r="168" spans="1:7" x14ac:dyDescent="0.25">
      <c r="A168">
        <v>19</v>
      </c>
      <c r="B168" t="s">
        <v>324</v>
      </c>
      <c r="C168" t="s">
        <v>325</v>
      </c>
      <c r="D168" t="s">
        <v>12</v>
      </c>
      <c r="E168">
        <v>54.2</v>
      </c>
      <c r="F168" t="s">
        <v>134</v>
      </c>
      <c r="G168" t="s">
        <v>298</v>
      </c>
    </row>
    <row r="169" spans="1:7" x14ac:dyDescent="0.25">
      <c r="A169">
        <v>20</v>
      </c>
      <c r="B169" t="s">
        <v>300</v>
      </c>
      <c r="C169" t="s">
        <v>326</v>
      </c>
      <c r="D169" t="s">
        <v>13</v>
      </c>
      <c r="E169">
        <v>41.4</v>
      </c>
      <c r="F169" t="s">
        <v>477</v>
      </c>
      <c r="G169" t="s">
        <v>298</v>
      </c>
    </row>
    <row r="170" spans="1:7" x14ac:dyDescent="0.25">
      <c r="A170">
        <v>21</v>
      </c>
      <c r="B170" t="s">
        <v>327</v>
      </c>
      <c r="C170" t="s">
        <v>328</v>
      </c>
      <c r="D170" t="s">
        <v>13</v>
      </c>
      <c r="E170">
        <v>42.1</v>
      </c>
      <c r="F170" t="s">
        <v>477</v>
      </c>
      <c r="G170" t="s">
        <v>298</v>
      </c>
    </row>
    <row r="171" spans="1:7" x14ac:dyDescent="0.25">
      <c r="A171">
        <v>22</v>
      </c>
      <c r="B171" t="s">
        <v>329</v>
      </c>
      <c r="C171" t="s">
        <v>330</v>
      </c>
      <c r="D171" t="s">
        <v>13</v>
      </c>
      <c r="E171">
        <v>46.1</v>
      </c>
      <c r="F171" t="s">
        <v>477</v>
      </c>
      <c r="G171" t="s">
        <v>298</v>
      </c>
    </row>
    <row r="172" spans="1:7" x14ac:dyDescent="0.25">
      <c r="A172">
        <v>23</v>
      </c>
      <c r="B172" t="s">
        <v>329</v>
      </c>
      <c r="C172" t="s">
        <v>331</v>
      </c>
      <c r="D172" t="s">
        <v>13</v>
      </c>
      <c r="E172">
        <v>47.1</v>
      </c>
      <c r="F172" t="s">
        <v>477</v>
      </c>
      <c r="G172" t="s">
        <v>298</v>
      </c>
    </row>
    <row r="173" spans="1:7" x14ac:dyDescent="0.25">
      <c r="A173">
        <v>24</v>
      </c>
      <c r="B173" t="s">
        <v>300</v>
      </c>
      <c r="C173" t="s">
        <v>332</v>
      </c>
      <c r="D173" t="s">
        <v>14</v>
      </c>
      <c r="E173">
        <v>44.3</v>
      </c>
      <c r="F173" t="s">
        <v>134</v>
      </c>
      <c r="G173" t="s">
        <v>298</v>
      </c>
    </row>
    <row r="174" spans="1:7" x14ac:dyDescent="0.25">
      <c r="A174">
        <v>25</v>
      </c>
      <c r="B174" t="s">
        <v>333</v>
      </c>
      <c r="C174" t="s">
        <v>198</v>
      </c>
      <c r="D174" t="s">
        <v>14</v>
      </c>
      <c r="E174">
        <v>60.1</v>
      </c>
      <c r="F174" t="s">
        <v>134</v>
      </c>
      <c r="G174" t="s">
        <v>298</v>
      </c>
    </row>
    <row r="175" spans="1:7" x14ac:dyDescent="0.25">
      <c r="A175">
        <v>26</v>
      </c>
      <c r="B175" t="s">
        <v>317</v>
      </c>
      <c r="C175" t="s">
        <v>334</v>
      </c>
      <c r="D175" t="s">
        <v>14</v>
      </c>
      <c r="E175">
        <v>67.599999999999994</v>
      </c>
      <c r="F175" t="s">
        <v>134</v>
      </c>
      <c r="G175" t="s">
        <v>298</v>
      </c>
    </row>
    <row r="176" spans="1:7" x14ac:dyDescent="0.25">
      <c r="A176">
        <v>27</v>
      </c>
      <c r="B176" t="s">
        <v>314</v>
      </c>
      <c r="C176" t="s">
        <v>335</v>
      </c>
      <c r="D176" t="s">
        <v>14</v>
      </c>
      <c r="E176">
        <v>74</v>
      </c>
      <c r="F176" t="s">
        <v>134</v>
      </c>
      <c r="G176" t="s">
        <v>298</v>
      </c>
    </row>
    <row r="177" spans="1:28" x14ac:dyDescent="0.25">
      <c r="A177">
        <v>28</v>
      </c>
      <c r="B177" t="s">
        <v>336</v>
      </c>
      <c r="C177" t="s">
        <v>337</v>
      </c>
      <c r="D177" t="s">
        <v>15</v>
      </c>
      <c r="E177">
        <v>48.5</v>
      </c>
      <c r="F177" t="s">
        <v>477</v>
      </c>
      <c r="G177" t="s">
        <v>298</v>
      </c>
    </row>
    <row r="178" spans="1:28" x14ac:dyDescent="0.25">
      <c r="A178">
        <v>29</v>
      </c>
      <c r="B178" t="s">
        <v>336</v>
      </c>
      <c r="C178" t="s">
        <v>338</v>
      </c>
      <c r="D178" t="s">
        <v>15</v>
      </c>
      <c r="E178">
        <v>51.2</v>
      </c>
      <c r="F178" t="s">
        <v>477</v>
      </c>
      <c r="G178" t="s">
        <v>298</v>
      </c>
    </row>
    <row r="179" spans="1:28" x14ac:dyDescent="0.25">
      <c r="A179">
        <v>30</v>
      </c>
      <c r="B179" t="s">
        <v>339</v>
      </c>
      <c r="C179" t="s">
        <v>340</v>
      </c>
      <c r="D179" t="s">
        <v>17</v>
      </c>
      <c r="E179">
        <v>51</v>
      </c>
      <c r="F179" t="s">
        <v>134</v>
      </c>
      <c r="G179" t="s">
        <v>298</v>
      </c>
    </row>
    <row r="180" spans="1:28" x14ac:dyDescent="0.25">
      <c r="A180">
        <v>31</v>
      </c>
      <c r="B180" t="s">
        <v>300</v>
      </c>
      <c r="C180" t="s">
        <v>341</v>
      </c>
      <c r="D180" t="s">
        <v>16</v>
      </c>
      <c r="E180">
        <v>48.4</v>
      </c>
      <c r="F180" t="s">
        <v>477</v>
      </c>
      <c r="G180" t="s">
        <v>298</v>
      </c>
    </row>
    <row r="182" spans="1:28" x14ac:dyDescent="0.25">
      <c r="A182">
        <v>1</v>
      </c>
      <c r="B182" t="s">
        <v>345</v>
      </c>
      <c r="C182" t="s">
        <v>346</v>
      </c>
      <c r="D182" t="s">
        <v>6</v>
      </c>
      <c r="E182">
        <v>34.9</v>
      </c>
      <c r="F182" t="s">
        <v>134</v>
      </c>
      <c r="G182" t="s">
        <v>344</v>
      </c>
      <c r="AB182" t="s">
        <v>14</v>
      </c>
    </row>
    <row r="183" spans="1:28" x14ac:dyDescent="0.25">
      <c r="A183">
        <v>2</v>
      </c>
      <c r="B183" t="s">
        <v>347</v>
      </c>
      <c r="C183" t="s">
        <v>348</v>
      </c>
      <c r="D183" t="s">
        <v>8</v>
      </c>
      <c r="E183">
        <v>38.799999999999997</v>
      </c>
      <c r="F183" t="s">
        <v>134</v>
      </c>
      <c r="G183" t="s">
        <v>344</v>
      </c>
      <c r="AB183" t="s">
        <v>15</v>
      </c>
    </row>
    <row r="184" spans="1:28" x14ac:dyDescent="0.25">
      <c r="A184">
        <v>3</v>
      </c>
      <c r="B184" t="s">
        <v>349</v>
      </c>
      <c r="C184" t="s">
        <v>350</v>
      </c>
      <c r="D184" t="s">
        <v>8</v>
      </c>
      <c r="E184">
        <v>39.4</v>
      </c>
      <c r="F184" t="s">
        <v>134</v>
      </c>
      <c r="G184" t="s">
        <v>344</v>
      </c>
      <c r="AB184" t="s">
        <v>17</v>
      </c>
    </row>
    <row r="185" spans="1:28" x14ac:dyDescent="0.25">
      <c r="A185">
        <v>4</v>
      </c>
      <c r="B185" t="s">
        <v>351</v>
      </c>
      <c r="C185" t="s">
        <v>352</v>
      </c>
      <c r="D185" t="s">
        <v>8</v>
      </c>
      <c r="E185">
        <v>41.6</v>
      </c>
      <c r="F185" t="s">
        <v>134</v>
      </c>
      <c r="G185" t="s">
        <v>344</v>
      </c>
      <c r="AB185" t="s">
        <v>16</v>
      </c>
    </row>
    <row r="186" spans="1:28" x14ac:dyDescent="0.25">
      <c r="A186">
        <v>5</v>
      </c>
      <c r="B186" t="s">
        <v>353</v>
      </c>
      <c r="C186" t="s">
        <v>354</v>
      </c>
      <c r="D186" t="s">
        <v>8</v>
      </c>
      <c r="E186">
        <v>52.1</v>
      </c>
      <c r="F186" t="s">
        <v>134</v>
      </c>
      <c r="G186" t="s">
        <v>344</v>
      </c>
    </row>
    <row r="187" spans="1:28" x14ac:dyDescent="0.25">
      <c r="A187">
        <v>6</v>
      </c>
      <c r="B187" t="s">
        <v>355</v>
      </c>
      <c r="C187" t="s">
        <v>356</v>
      </c>
      <c r="D187" t="s">
        <v>8</v>
      </c>
      <c r="E187">
        <v>54.6</v>
      </c>
      <c r="F187" t="s">
        <v>134</v>
      </c>
      <c r="G187" t="s">
        <v>344</v>
      </c>
    </row>
    <row r="188" spans="1:28" x14ac:dyDescent="0.25">
      <c r="A188">
        <v>7</v>
      </c>
      <c r="B188" t="s">
        <v>357</v>
      </c>
      <c r="C188" t="s">
        <v>358</v>
      </c>
      <c r="D188" t="s">
        <v>8</v>
      </c>
      <c r="E188">
        <v>33.6</v>
      </c>
      <c r="F188" t="s">
        <v>134</v>
      </c>
      <c r="G188" t="s">
        <v>344</v>
      </c>
    </row>
    <row r="189" spans="1:28" x14ac:dyDescent="0.25">
      <c r="A189">
        <v>8</v>
      </c>
      <c r="B189" t="s">
        <v>148</v>
      </c>
      <c r="C189" t="s">
        <v>359</v>
      </c>
      <c r="D189" t="s">
        <v>10</v>
      </c>
      <c r="E189">
        <v>62.7</v>
      </c>
      <c r="F189" t="s">
        <v>134</v>
      </c>
      <c r="G189" t="s">
        <v>344</v>
      </c>
    </row>
    <row r="190" spans="1:28" x14ac:dyDescent="0.25">
      <c r="A190">
        <v>9</v>
      </c>
      <c r="B190" t="s">
        <v>345</v>
      </c>
      <c r="C190" t="s">
        <v>360</v>
      </c>
      <c r="D190" t="s">
        <v>10</v>
      </c>
      <c r="E190">
        <v>41.2</v>
      </c>
      <c r="F190" t="s">
        <v>134</v>
      </c>
      <c r="G190" t="s">
        <v>344</v>
      </c>
    </row>
    <row r="191" spans="1:28" x14ac:dyDescent="0.25">
      <c r="A191">
        <v>10</v>
      </c>
      <c r="B191" t="s">
        <v>361</v>
      </c>
      <c r="C191" t="s">
        <v>362</v>
      </c>
      <c r="D191" t="s">
        <v>12</v>
      </c>
      <c r="E191">
        <v>55.4</v>
      </c>
      <c r="F191" t="s">
        <v>134</v>
      </c>
      <c r="G191" t="s">
        <v>344</v>
      </c>
    </row>
    <row r="192" spans="1:28" x14ac:dyDescent="0.25">
      <c r="A192">
        <v>11</v>
      </c>
      <c r="B192" t="s">
        <v>347</v>
      </c>
      <c r="C192" t="s">
        <v>363</v>
      </c>
      <c r="D192" t="s">
        <v>12</v>
      </c>
      <c r="E192">
        <v>44.2</v>
      </c>
      <c r="F192" t="s">
        <v>134</v>
      </c>
      <c r="G192" t="s">
        <v>344</v>
      </c>
    </row>
    <row r="193" spans="1:28" x14ac:dyDescent="0.25">
      <c r="A193">
        <v>12</v>
      </c>
      <c r="B193" t="s">
        <v>140</v>
      </c>
      <c r="C193" t="s">
        <v>364</v>
      </c>
      <c r="D193" t="s">
        <v>14</v>
      </c>
      <c r="E193">
        <v>64.3</v>
      </c>
      <c r="F193" t="s">
        <v>134</v>
      </c>
      <c r="G193" t="s">
        <v>344</v>
      </c>
    </row>
    <row r="194" spans="1:28" x14ac:dyDescent="0.25">
      <c r="A194">
        <v>13</v>
      </c>
      <c r="B194" t="s">
        <v>365</v>
      </c>
      <c r="C194" t="s">
        <v>366</v>
      </c>
      <c r="D194" t="s">
        <v>14</v>
      </c>
      <c r="E194">
        <v>84.3</v>
      </c>
      <c r="F194" t="s">
        <v>134</v>
      </c>
      <c r="G194" t="s">
        <v>344</v>
      </c>
    </row>
    <row r="195" spans="1:28" x14ac:dyDescent="0.25">
      <c r="A195">
        <v>14</v>
      </c>
      <c r="B195" t="s">
        <v>367</v>
      </c>
      <c r="C195" t="s">
        <v>368</v>
      </c>
      <c r="D195" t="s">
        <v>14</v>
      </c>
      <c r="E195">
        <v>124.1</v>
      </c>
      <c r="F195" t="s">
        <v>134</v>
      </c>
      <c r="G195" t="s">
        <v>344</v>
      </c>
    </row>
    <row r="196" spans="1:28" x14ac:dyDescent="0.25">
      <c r="A196">
        <v>15</v>
      </c>
      <c r="B196" t="s">
        <v>369</v>
      </c>
      <c r="C196" t="s">
        <v>370</v>
      </c>
      <c r="D196" t="s">
        <v>14</v>
      </c>
      <c r="E196">
        <v>110.4</v>
      </c>
      <c r="F196" t="s">
        <v>134</v>
      </c>
      <c r="G196" t="s">
        <v>344</v>
      </c>
    </row>
    <row r="197" spans="1:28" x14ac:dyDescent="0.25">
      <c r="A197">
        <v>16</v>
      </c>
      <c r="B197" t="s">
        <v>371</v>
      </c>
      <c r="C197" t="s">
        <v>372</v>
      </c>
      <c r="D197" t="s">
        <v>14</v>
      </c>
      <c r="E197">
        <v>91.5</v>
      </c>
      <c r="F197" t="s">
        <v>134</v>
      </c>
      <c r="G197" t="s">
        <v>344</v>
      </c>
    </row>
    <row r="198" spans="1:28" x14ac:dyDescent="0.25">
      <c r="A198">
        <v>17</v>
      </c>
      <c r="B198" t="s">
        <v>373</v>
      </c>
      <c r="C198" t="s">
        <v>374</v>
      </c>
      <c r="D198" t="s">
        <v>17</v>
      </c>
      <c r="E198">
        <v>119</v>
      </c>
      <c r="F198" t="s">
        <v>134</v>
      </c>
      <c r="G198" t="s">
        <v>344</v>
      </c>
    </row>
    <row r="199" spans="1:28" x14ac:dyDescent="0.25">
      <c r="A199">
        <v>18</v>
      </c>
      <c r="B199" t="s">
        <v>140</v>
      </c>
      <c r="C199" t="s">
        <v>375</v>
      </c>
      <c r="D199" t="s">
        <v>17</v>
      </c>
      <c r="E199">
        <v>64.099999999999994</v>
      </c>
      <c r="F199" t="s">
        <v>134</v>
      </c>
      <c r="G199" t="s">
        <v>344</v>
      </c>
    </row>
    <row r="200" spans="1:28" x14ac:dyDescent="0.25">
      <c r="A200">
        <v>19</v>
      </c>
      <c r="B200" t="s">
        <v>376</v>
      </c>
      <c r="C200" t="s">
        <v>377</v>
      </c>
      <c r="D200" t="s">
        <v>16</v>
      </c>
      <c r="E200">
        <v>73.2</v>
      </c>
      <c r="F200" t="s">
        <v>477</v>
      </c>
      <c r="G200" t="s">
        <v>344</v>
      </c>
    </row>
    <row r="202" spans="1:28" x14ac:dyDescent="0.25">
      <c r="A202">
        <v>1</v>
      </c>
      <c r="B202" t="s">
        <v>379</v>
      </c>
      <c r="C202" t="s">
        <v>380</v>
      </c>
      <c r="D202" t="s">
        <v>381</v>
      </c>
      <c r="E202">
        <v>23.8</v>
      </c>
      <c r="F202" t="s">
        <v>134</v>
      </c>
      <c r="G202" t="s">
        <v>382</v>
      </c>
      <c r="AB202" t="s">
        <v>14</v>
      </c>
    </row>
    <row r="203" spans="1:28" x14ac:dyDescent="0.25">
      <c r="A203">
        <v>2</v>
      </c>
      <c r="B203" t="s">
        <v>379</v>
      </c>
      <c r="C203" t="s">
        <v>383</v>
      </c>
      <c r="D203" t="s">
        <v>384</v>
      </c>
      <c r="E203">
        <v>29.3</v>
      </c>
      <c r="F203" t="s">
        <v>134</v>
      </c>
      <c r="G203" t="s">
        <v>382</v>
      </c>
      <c r="AB203" t="s">
        <v>15</v>
      </c>
    </row>
    <row r="204" spans="1:28" x14ac:dyDescent="0.25">
      <c r="A204">
        <v>3</v>
      </c>
      <c r="B204" t="s">
        <v>385</v>
      </c>
      <c r="C204" t="s">
        <v>175</v>
      </c>
      <c r="D204" t="s">
        <v>384</v>
      </c>
      <c r="E204">
        <v>22</v>
      </c>
      <c r="F204" t="s">
        <v>134</v>
      </c>
      <c r="G204" t="s">
        <v>382</v>
      </c>
      <c r="AB204" t="s">
        <v>17</v>
      </c>
    </row>
    <row r="205" spans="1:28" x14ac:dyDescent="0.25">
      <c r="A205">
        <v>4</v>
      </c>
      <c r="B205" t="s">
        <v>386</v>
      </c>
      <c r="C205" t="s">
        <v>69</v>
      </c>
      <c r="D205" t="s">
        <v>384</v>
      </c>
      <c r="E205">
        <v>30.3</v>
      </c>
      <c r="F205" t="s">
        <v>134</v>
      </c>
      <c r="G205" t="s">
        <v>382</v>
      </c>
      <c r="AB205" t="s">
        <v>16</v>
      </c>
    </row>
    <row r="206" spans="1:28" x14ac:dyDescent="0.25">
      <c r="A206">
        <v>5</v>
      </c>
      <c r="B206" t="s">
        <v>386</v>
      </c>
      <c r="C206" t="s">
        <v>387</v>
      </c>
      <c r="D206" t="s">
        <v>9</v>
      </c>
      <c r="E206">
        <v>40.1</v>
      </c>
      <c r="F206" t="s">
        <v>477</v>
      </c>
      <c r="G206" t="s">
        <v>382</v>
      </c>
    </row>
    <row r="207" spans="1:28" x14ac:dyDescent="0.25">
      <c r="A207">
        <v>6</v>
      </c>
      <c r="B207" t="s">
        <v>388</v>
      </c>
      <c r="C207" t="s">
        <v>389</v>
      </c>
      <c r="D207" t="s">
        <v>11</v>
      </c>
      <c r="E207">
        <v>32.200000000000003</v>
      </c>
      <c r="F207" t="s">
        <v>477</v>
      </c>
      <c r="G207" t="s">
        <v>382</v>
      </c>
    </row>
    <row r="208" spans="1:28" x14ac:dyDescent="0.25">
      <c r="A208">
        <v>7</v>
      </c>
      <c r="B208" t="s">
        <v>390</v>
      </c>
      <c r="C208" t="s">
        <v>391</v>
      </c>
      <c r="D208" t="s">
        <v>392</v>
      </c>
      <c r="E208">
        <v>52.6</v>
      </c>
      <c r="F208" t="s">
        <v>134</v>
      </c>
      <c r="G208" t="s">
        <v>382</v>
      </c>
    </row>
    <row r="209" spans="1:28" x14ac:dyDescent="0.25">
      <c r="A209">
        <v>8</v>
      </c>
      <c r="B209" t="s">
        <v>393</v>
      </c>
      <c r="C209" t="s">
        <v>394</v>
      </c>
      <c r="D209" t="s">
        <v>392</v>
      </c>
      <c r="E209">
        <v>42.1</v>
      </c>
      <c r="F209" t="s">
        <v>134</v>
      </c>
      <c r="G209" t="s">
        <v>382</v>
      </c>
    </row>
    <row r="210" spans="1:28" x14ac:dyDescent="0.25">
      <c r="A210">
        <v>9</v>
      </c>
      <c r="B210" t="s">
        <v>395</v>
      </c>
      <c r="C210" t="s">
        <v>396</v>
      </c>
      <c r="D210" t="s">
        <v>392</v>
      </c>
      <c r="E210">
        <v>43.3</v>
      </c>
      <c r="F210" t="s">
        <v>134</v>
      </c>
      <c r="G210" t="s">
        <v>382</v>
      </c>
    </row>
    <row r="211" spans="1:28" x14ac:dyDescent="0.25">
      <c r="A211">
        <v>10</v>
      </c>
      <c r="B211" t="s">
        <v>397</v>
      </c>
      <c r="C211" t="s">
        <v>398</v>
      </c>
      <c r="D211" t="s">
        <v>399</v>
      </c>
      <c r="E211">
        <v>39.200000000000003</v>
      </c>
      <c r="F211" t="s">
        <v>134</v>
      </c>
      <c r="G211" t="s">
        <v>382</v>
      </c>
    </row>
    <row r="212" spans="1:28" x14ac:dyDescent="0.25">
      <c r="A212">
        <v>11</v>
      </c>
      <c r="B212" t="s">
        <v>400</v>
      </c>
      <c r="C212" t="s">
        <v>401</v>
      </c>
      <c r="D212" t="s">
        <v>399</v>
      </c>
      <c r="E212">
        <v>42.4</v>
      </c>
      <c r="F212" t="s">
        <v>134</v>
      </c>
      <c r="G212" t="s">
        <v>382</v>
      </c>
    </row>
    <row r="213" spans="1:28" x14ac:dyDescent="0.25">
      <c r="A213">
        <v>12</v>
      </c>
      <c r="B213" t="s">
        <v>388</v>
      </c>
      <c r="C213" t="s">
        <v>402</v>
      </c>
      <c r="D213" t="s">
        <v>399</v>
      </c>
      <c r="E213">
        <v>52.2</v>
      </c>
      <c r="F213" t="s">
        <v>134</v>
      </c>
      <c r="G213" t="s">
        <v>382</v>
      </c>
    </row>
    <row r="214" spans="1:28" x14ac:dyDescent="0.25">
      <c r="A214">
        <v>13</v>
      </c>
      <c r="B214" t="s">
        <v>403</v>
      </c>
      <c r="C214" t="s">
        <v>396</v>
      </c>
      <c r="D214" t="s">
        <v>399</v>
      </c>
      <c r="E214">
        <v>49.9</v>
      </c>
      <c r="F214" t="s">
        <v>134</v>
      </c>
      <c r="G214" t="s">
        <v>378</v>
      </c>
    </row>
    <row r="215" spans="1:28" x14ac:dyDescent="0.25">
      <c r="A215">
        <v>14</v>
      </c>
      <c r="B215" t="s">
        <v>386</v>
      </c>
      <c r="C215" t="s">
        <v>404</v>
      </c>
      <c r="D215" t="s">
        <v>13</v>
      </c>
      <c r="E215">
        <v>57.6</v>
      </c>
      <c r="F215" t="s">
        <v>477</v>
      </c>
      <c r="G215" t="s">
        <v>378</v>
      </c>
    </row>
    <row r="216" spans="1:28" x14ac:dyDescent="0.25">
      <c r="A216">
        <v>15</v>
      </c>
      <c r="B216" t="s">
        <v>405</v>
      </c>
      <c r="C216" t="s">
        <v>166</v>
      </c>
      <c r="D216" t="s">
        <v>399</v>
      </c>
      <c r="E216">
        <v>68</v>
      </c>
      <c r="F216" t="s">
        <v>134</v>
      </c>
      <c r="G216" t="s">
        <v>378</v>
      </c>
    </row>
    <row r="217" spans="1:28" x14ac:dyDescent="0.25">
      <c r="A217">
        <v>16</v>
      </c>
      <c r="B217" t="s">
        <v>406</v>
      </c>
      <c r="C217" t="s">
        <v>407</v>
      </c>
      <c r="D217" t="s">
        <v>399</v>
      </c>
      <c r="E217">
        <v>79.8</v>
      </c>
      <c r="F217" t="s">
        <v>134</v>
      </c>
      <c r="G217" t="s">
        <v>378</v>
      </c>
    </row>
    <row r="219" spans="1:28" x14ac:dyDescent="0.25">
      <c r="A219">
        <v>1</v>
      </c>
      <c r="B219" t="s">
        <v>409</v>
      </c>
      <c r="C219" t="s">
        <v>410</v>
      </c>
      <c r="D219" t="s">
        <v>17</v>
      </c>
      <c r="E219" t="s">
        <v>411</v>
      </c>
      <c r="F219" t="s">
        <v>134</v>
      </c>
      <c r="G219" t="s">
        <v>408</v>
      </c>
      <c r="AB219" t="s">
        <v>14</v>
      </c>
    </row>
    <row r="220" spans="1:28" x14ac:dyDescent="0.25">
      <c r="A220">
        <v>2</v>
      </c>
      <c r="B220" t="s">
        <v>409</v>
      </c>
      <c r="C220" t="s">
        <v>410</v>
      </c>
      <c r="D220" t="s">
        <v>17</v>
      </c>
      <c r="E220" t="s">
        <v>412</v>
      </c>
      <c r="F220" t="s">
        <v>134</v>
      </c>
      <c r="G220" t="s">
        <v>408</v>
      </c>
      <c r="AB220" t="s">
        <v>15</v>
      </c>
    </row>
    <row r="221" spans="1:28" x14ac:dyDescent="0.25">
      <c r="A221">
        <v>3</v>
      </c>
      <c r="B221" t="s">
        <v>413</v>
      </c>
      <c r="C221" t="s">
        <v>414</v>
      </c>
      <c r="D221" t="s">
        <v>17</v>
      </c>
      <c r="E221" t="s">
        <v>415</v>
      </c>
      <c r="F221" t="s">
        <v>134</v>
      </c>
      <c r="G221" t="s">
        <v>408</v>
      </c>
      <c r="AB221" t="s">
        <v>17</v>
      </c>
    </row>
    <row r="222" spans="1:28" x14ac:dyDescent="0.25">
      <c r="A222">
        <v>4</v>
      </c>
      <c r="B222" t="s">
        <v>416</v>
      </c>
      <c r="C222" t="s">
        <v>417</v>
      </c>
      <c r="D222" t="s">
        <v>17</v>
      </c>
      <c r="E222" t="s">
        <v>418</v>
      </c>
      <c r="F222" t="s">
        <v>134</v>
      </c>
      <c r="G222" t="s">
        <v>408</v>
      </c>
      <c r="AB222" t="s">
        <v>16</v>
      </c>
    </row>
    <row r="223" spans="1:28" x14ac:dyDescent="0.25">
      <c r="A223">
        <v>5</v>
      </c>
      <c r="B223" t="s">
        <v>419</v>
      </c>
      <c r="C223" t="s">
        <v>332</v>
      </c>
      <c r="D223" t="s">
        <v>17</v>
      </c>
      <c r="E223" t="s">
        <v>420</v>
      </c>
      <c r="F223" t="s">
        <v>134</v>
      </c>
      <c r="G223" t="s">
        <v>408</v>
      </c>
    </row>
    <row r="225" spans="1:28" x14ac:dyDescent="0.25">
      <c r="A225">
        <v>1</v>
      </c>
      <c r="B225" t="s">
        <v>422</v>
      </c>
      <c r="C225" t="s">
        <v>325</v>
      </c>
      <c r="D225" t="s">
        <v>10</v>
      </c>
      <c r="E225" t="s">
        <v>423</v>
      </c>
      <c r="F225" t="s">
        <v>134</v>
      </c>
      <c r="G225" t="s">
        <v>424</v>
      </c>
      <c r="AB225" t="s">
        <v>14</v>
      </c>
    </row>
    <row r="226" spans="1:28" x14ac:dyDescent="0.25">
      <c r="A226">
        <v>2</v>
      </c>
      <c r="B226" t="s">
        <v>422</v>
      </c>
      <c r="C226" t="s">
        <v>325</v>
      </c>
      <c r="D226" t="s">
        <v>12</v>
      </c>
      <c r="E226" t="s">
        <v>425</v>
      </c>
      <c r="F226" t="s">
        <v>134</v>
      </c>
      <c r="G226" t="s">
        <v>426</v>
      </c>
      <c r="AB226" t="s">
        <v>15</v>
      </c>
    </row>
    <row r="227" spans="1:28" x14ac:dyDescent="0.25">
      <c r="A227">
        <v>3</v>
      </c>
      <c r="B227" t="s">
        <v>279</v>
      </c>
      <c r="C227" t="s">
        <v>427</v>
      </c>
      <c r="D227" t="s">
        <v>10</v>
      </c>
      <c r="E227" t="s">
        <v>428</v>
      </c>
      <c r="F227" t="s">
        <v>134</v>
      </c>
      <c r="G227" t="s">
        <v>421</v>
      </c>
      <c r="AB227" t="s">
        <v>17</v>
      </c>
    </row>
    <row r="228" spans="1:28" x14ac:dyDescent="0.25">
      <c r="A228">
        <v>4</v>
      </c>
      <c r="B228" t="s">
        <v>279</v>
      </c>
      <c r="C228" t="s">
        <v>427</v>
      </c>
      <c r="D228" t="s">
        <v>12</v>
      </c>
      <c r="E228" t="s">
        <v>428</v>
      </c>
      <c r="F228" t="s">
        <v>134</v>
      </c>
      <c r="G228" t="s">
        <v>421</v>
      </c>
      <c r="AB228" t="s">
        <v>16</v>
      </c>
    </row>
    <row r="230" spans="1:28" x14ac:dyDescent="0.25">
      <c r="A230">
        <v>1</v>
      </c>
      <c r="B230" t="s">
        <v>429</v>
      </c>
      <c r="C230" t="s">
        <v>430</v>
      </c>
      <c r="D230" t="s">
        <v>6</v>
      </c>
      <c r="E230">
        <v>19</v>
      </c>
      <c r="F230" t="s">
        <v>134</v>
      </c>
      <c r="G230" t="s">
        <v>431</v>
      </c>
      <c r="AB230" t="s">
        <v>14</v>
      </c>
    </row>
    <row r="231" spans="1:28" x14ac:dyDescent="0.25">
      <c r="A231">
        <v>2</v>
      </c>
      <c r="B231" t="s">
        <v>429</v>
      </c>
      <c r="C231" t="s">
        <v>432</v>
      </c>
      <c r="D231" t="s">
        <v>8</v>
      </c>
      <c r="E231">
        <v>22</v>
      </c>
      <c r="F231" t="s">
        <v>134</v>
      </c>
      <c r="G231" t="s">
        <v>431</v>
      </c>
      <c r="AB231" t="s">
        <v>15</v>
      </c>
    </row>
    <row r="232" spans="1:28" x14ac:dyDescent="0.25">
      <c r="A232">
        <v>3</v>
      </c>
      <c r="B232" t="s">
        <v>429</v>
      </c>
      <c r="C232" t="s">
        <v>433</v>
      </c>
      <c r="D232" t="s">
        <v>10</v>
      </c>
      <c r="E232">
        <v>29</v>
      </c>
      <c r="F232" t="s">
        <v>134</v>
      </c>
      <c r="G232" t="s">
        <v>431</v>
      </c>
      <c r="AB232" t="s">
        <v>17</v>
      </c>
    </row>
    <row r="233" spans="1:28" x14ac:dyDescent="0.25">
      <c r="A233">
        <v>4</v>
      </c>
      <c r="B233" t="s">
        <v>434</v>
      </c>
      <c r="C233" t="s">
        <v>435</v>
      </c>
      <c r="D233" t="s">
        <v>10</v>
      </c>
      <c r="E233">
        <v>32.200000000000003</v>
      </c>
      <c r="F233" t="s">
        <v>134</v>
      </c>
      <c r="G233" t="s">
        <v>431</v>
      </c>
      <c r="AB233" t="s">
        <v>16</v>
      </c>
    </row>
    <row r="234" spans="1:28" x14ac:dyDescent="0.25">
      <c r="A234">
        <v>5</v>
      </c>
      <c r="B234" t="s">
        <v>436</v>
      </c>
      <c r="C234" t="s">
        <v>437</v>
      </c>
      <c r="D234" t="s">
        <v>12</v>
      </c>
      <c r="E234">
        <v>55.3</v>
      </c>
      <c r="F234" t="s">
        <v>134</v>
      </c>
      <c r="G234" t="s">
        <v>431</v>
      </c>
    </row>
    <row r="235" spans="1:28" x14ac:dyDescent="0.25">
      <c r="A235">
        <v>6</v>
      </c>
      <c r="B235" t="s">
        <v>438</v>
      </c>
      <c r="C235" t="s">
        <v>439</v>
      </c>
      <c r="D235" t="s">
        <v>11</v>
      </c>
      <c r="E235">
        <v>40</v>
      </c>
      <c r="F235" t="s">
        <v>477</v>
      </c>
      <c r="G235" t="s">
        <v>431</v>
      </c>
    </row>
    <row r="237" spans="1:28" x14ac:dyDescent="0.25">
      <c r="A237">
        <v>1</v>
      </c>
      <c r="B237" t="s">
        <v>441</v>
      </c>
      <c r="C237" t="s">
        <v>442</v>
      </c>
      <c r="D237" t="s">
        <v>15</v>
      </c>
      <c r="E237">
        <v>52.8</v>
      </c>
      <c r="F237" t="s">
        <v>477</v>
      </c>
      <c r="G237" t="s">
        <v>440</v>
      </c>
      <c r="AB237" t="s">
        <v>14</v>
      </c>
    </row>
    <row r="238" spans="1:28" x14ac:dyDescent="0.25">
      <c r="A238">
        <v>2</v>
      </c>
      <c r="B238" t="s">
        <v>441</v>
      </c>
      <c r="C238" t="s">
        <v>442</v>
      </c>
      <c r="D238" t="s">
        <v>16</v>
      </c>
      <c r="E238">
        <v>52.8</v>
      </c>
      <c r="F238" t="s">
        <v>477</v>
      </c>
      <c r="G238" t="s">
        <v>440</v>
      </c>
      <c r="AB238" t="s">
        <v>15</v>
      </c>
    </row>
    <row r="239" spans="1:28" x14ac:dyDescent="0.25">
      <c r="A239">
        <v>3</v>
      </c>
      <c r="B239" t="s">
        <v>443</v>
      </c>
      <c r="C239" t="s">
        <v>444</v>
      </c>
      <c r="D239" t="s">
        <v>12</v>
      </c>
      <c r="E239">
        <v>50</v>
      </c>
      <c r="F239" t="s">
        <v>134</v>
      </c>
      <c r="G239" t="s">
        <v>440</v>
      </c>
      <c r="AB239" t="s">
        <v>17</v>
      </c>
    </row>
    <row r="240" spans="1:28" x14ac:dyDescent="0.25">
      <c r="A240">
        <v>4</v>
      </c>
      <c r="B240" t="s">
        <v>443</v>
      </c>
      <c r="C240" t="s">
        <v>444</v>
      </c>
      <c r="D240" t="s">
        <v>14</v>
      </c>
      <c r="E240">
        <v>50</v>
      </c>
      <c r="F240" t="s">
        <v>134</v>
      </c>
      <c r="G240" t="s">
        <v>440</v>
      </c>
      <c r="AB240" t="s">
        <v>16</v>
      </c>
    </row>
    <row r="242" spans="1:28" x14ac:dyDescent="0.25">
      <c r="A242">
        <v>1</v>
      </c>
      <c r="B242" t="s">
        <v>446</v>
      </c>
      <c r="C242" t="s">
        <v>447</v>
      </c>
      <c r="D242" t="s">
        <v>6</v>
      </c>
      <c r="E242">
        <v>26.6</v>
      </c>
      <c r="F242" t="s">
        <v>134</v>
      </c>
      <c r="G242" t="s">
        <v>445</v>
      </c>
      <c r="AB242" t="s">
        <v>14</v>
      </c>
    </row>
    <row r="243" spans="1:28" x14ac:dyDescent="0.25">
      <c r="A243">
        <v>2</v>
      </c>
      <c r="B243" t="s">
        <v>446</v>
      </c>
      <c r="C243" t="s">
        <v>448</v>
      </c>
      <c r="D243" t="s">
        <v>8</v>
      </c>
      <c r="E243">
        <v>34</v>
      </c>
      <c r="F243" t="s">
        <v>134</v>
      </c>
      <c r="G243" t="s">
        <v>445</v>
      </c>
      <c r="AB243" t="s">
        <v>15</v>
      </c>
    </row>
    <row r="244" spans="1:28" x14ac:dyDescent="0.25">
      <c r="A244">
        <v>3</v>
      </c>
      <c r="B244" t="s">
        <v>449</v>
      </c>
      <c r="C244" t="s">
        <v>450</v>
      </c>
      <c r="D244" t="s">
        <v>8</v>
      </c>
      <c r="E244">
        <v>32.1</v>
      </c>
      <c r="F244" t="s">
        <v>134</v>
      </c>
      <c r="G244" t="s">
        <v>445</v>
      </c>
      <c r="AB244" t="s">
        <v>17</v>
      </c>
    </row>
    <row r="245" spans="1:28" x14ac:dyDescent="0.25">
      <c r="A245">
        <v>4</v>
      </c>
      <c r="B245" t="s">
        <v>451</v>
      </c>
      <c r="C245" t="s">
        <v>452</v>
      </c>
      <c r="D245" t="s">
        <v>8</v>
      </c>
      <c r="E245">
        <v>31.4</v>
      </c>
      <c r="F245" t="s">
        <v>134</v>
      </c>
      <c r="G245" t="s">
        <v>445</v>
      </c>
      <c r="AB245" t="s">
        <v>16</v>
      </c>
    </row>
    <row r="246" spans="1:28" x14ac:dyDescent="0.25">
      <c r="A246">
        <v>5</v>
      </c>
      <c r="B246" t="s">
        <v>453</v>
      </c>
      <c r="C246" t="s">
        <v>454</v>
      </c>
      <c r="D246" t="s">
        <v>8</v>
      </c>
      <c r="E246">
        <v>30.7</v>
      </c>
      <c r="F246" t="s">
        <v>134</v>
      </c>
      <c r="G246" t="s">
        <v>445</v>
      </c>
    </row>
    <row r="247" spans="1:28" x14ac:dyDescent="0.25">
      <c r="A247">
        <v>6</v>
      </c>
      <c r="B247" t="s">
        <v>455</v>
      </c>
      <c r="C247" t="s">
        <v>456</v>
      </c>
      <c r="D247" t="s">
        <v>8</v>
      </c>
      <c r="E247">
        <v>34.1</v>
      </c>
      <c r="F247" t="s">
        <v>134</v>
      </c>
      <c r="G247" t="s">
        <v>445</v>
      </c>
    </row>
    <row r="248" spans="1:28" x14ac:dyDescent="0.25">
      <c r="A248">
        <v>7</v>
      </c>
      <c r="B248" t="s">
        <v>457</v>
      </c>
      <c r="C248" t="s">
        <v>458</v>
      </c>
      <c r="D248" t="s">
        <v>10</v>
      </c>
      <c r="E248">
        <v>26.9</v>
      </c>
      <c r="F248" t="s">
        <v>134</v>
      </c>
      <c r="G248" t="s">
        <v>445</v>
      </c>
    </row>
    <row r="249" spans="1:28" x14ac:dyDescent="0.25">
      <c r="A249">
        <v>8</v>
      </c>
      <c r="B249" t="s">
        <v>459</v>
      </c>
      <c r="C249" t="s">
        <v>460</v>
      </c>
      <c r="D249" t="s">
        <v>10</v>
      </c>
      <c r="E249">
        <v>42.2</v>
      </c>
      <c r="F249" t="s">
        <v>134</v>
      </c>
      <c r="G249" t="s">
        <v>445</v>
      </c>
    </row>
    <row r="250" spans="1:28" x14ac:dyDescent="0.25">
      <c r="A250">
        <v>9</v>
      </c>
      <c r="B250" t="s">
        <v>461</v>
      </c>
      <c r="C250" t="s">
        <v>462</v>
      </c>
      <c r="D250" t="s">
        <v>10</v>
      </c>
      <c r="E250">
        <v>38.4</v>
      </c>
      <c r="F250" t="s">
        <v>134</v>
      </c>
      <c r="G250" t="s">
        <v>445</v>
      </c>
    </row>
    <row r="251" spans="1:28" x14ac:dyDescent="0.25">
      <c r="A251">
        <v>10</v>
      </c>
      <c r="B251" t="s">
        <v>463</v>
      </c>
      <c r="C251" t="s">
        <v>464</v>
      </c>
      <c r="D251" t="s">
        <v>10</v>
      </c>
      <c r="E251">
        <v>39.799999999999997</v>
      </c>
      <c r="F251" t="s">
        <v>134</v>
      </c>
      <c r="G251" t="s">
        <v>445</v>
      </c>
    </row>
    <row r="252" spans="1:28" x14ac:dyDescent="0.25">
      <c r="A252">
        <v>11</v>
      </c>
      <c r="B252" t="s">
        <v>465</v>
      </c>
      <c r="C252" t="s">
        <v>466</v>
      </c>
      <c r="D252" t="s">
        <v>10</v>
      </c>
      <c r="E252">
        <v>48.1</v>
      </c>
      <c r="F252" t="s">
        <v>134</v>
      </c>
      <c r="G252" t="s">
        <v>445</v>
      </c>
    </row>
    <row r="253" spans="1:28" x14ac:dyDescent="0.25">
      <c r="A253">
        <v>12</v>
      </c>
      <c r="B253" t="s">
        <v>453</v>
      </c>
      <c r="C253" t="s">
        <v>467</v>
      </c>
      <c r="D253" t="s">
        <v>11</v>
      </c>
      <c r="E253">
        <v>29.6</v>
      </c>
      <c r="F253" t="s">
        <v>477</v>
      </c>
      <c r="G253" t="s">
        <v>445</v>
      </c>
    </row>
    <row r="254" spans="1:28" x14ac:dyDescent="0.25">
      <c r="A254">
        <v>13</v>
      </c>
      <c r="B254" t="s">
        <v>455</v>
      </c>
      <c r="C254" t="s">
        <v>468</v>
      </c>
      <c r="D254" t="s">
        <v>11</v>
      </c>
      <c r="E254">
        <v>35.1</v>
      </c>
      <c r="F254" t="s">
        <v>477</v>
      </c>
      <c r="G254" t="s">
        <v>445</v>
      </c>
    </row>
    <row r="255" spans="1:28" x14ac:dyDescent="0.25">
      <c r="A255">
        <v>14</v>
      </c>
      <c r="B255" t="s">
        <v>469</v>
      </c>
      <c r="C255" t="s">
        <v>470</v>
      </c>
      <c r="D255" t="s">
        <v>13</v>
      </c>
      <c r="E255">
        <v>41.4</v>
      </c>
      <c r="F255" t="s">
        <v>477</v>
      </c>
      <c r="G255" t="s">
        <v>445</v>
      </c>
    </row>
    <row r="256" spans="1:28" x14ac:dyDescent="0.25">
      <c r="A256">
        <v>15</v>
      </c>
      <c r="B256" t="s">
        <v>471</v>
      </c>
      <c r="C256" t="s">
        <v>472</v>
      </c>
      <c r="D256" t="s">
        <v>13</v>
      </c>
      <c r="E256">
        <v>56</v>
      </c>
      <c r="F256" t="s">
        <v>477</v>
      </c>
      <c r="G256" t="s">
        <v>445</v>
      </c>
    </row>
    <row r="257" spans="1:28" x14ac:dyDescent="0.25">
      <c r="A257">
        <v>16</v>
      </c>
      <c r="B257" t="s">
        <v>473</v>
      </c>
      <c r="C257" t="s">
        <v>474</v>
      </c>
      <c r="D257" t="s">
        <v>13</v>
      </c>
      <c r="E257">
        <v>63.1</v>
      </c>
      <c r="F257" t="s">
        <v>477</v>
      </c>
      <c r="G257" t="s">
        <v>445</v>
      </c>
    </row>
    <row r="258" spans="1:28" x14ac:dyDescent="0.25">
      <c r="A258">
        <v>17</v>
      </c>
      <c r="B258" t="s">
        <v>475</v>
      </c>
      <c r="C258" t="s">
        <v>476</v>
      </c>
      <c r="D258" t="s">
        <v>13</v>
      </c>
      <c r="E258">
        <v>78.599999999999994</v>
      </c>
      <c r="F258" t="s">
        <v>477</v>
      </c>
      <c r="G258" t="s">
        <v>445</v>
      </c>
    </row>
    <row r="259" spans="1:28" x14ac:dyDescent="0.25">
      <c r="A259">
        <v>18</v>
      </c>
      <c r="B259" t="s">
        <v>455</v>
      </c>
      <c r="C259" t="s">
        <v>468</v>
      </c>
      <c r="D259" t="s">
        <v>13</v>
      </c>
      <c r="E259">
        <v>35.1</v>
      </c>
      <c r="F259" t="s">
        <v>477</v>
      </c>
      <c r="G259" t="s">
        <v>445</v>
      </c>
    </row>
    <row r="260" spans="1:28" x14ac:dyDescent="0.25">
      <c r="A260">
        <v>19</v>
      </c>
      <c r="B260" t="s">
        <v>451</v>
      </c>
      <c r="C260" t="s">
        <v>460</v>
      </c>
      <c r="D260" t="s">
        <v>12</v>
      </c>
      <c r="E260">
        <v>42.5</v>
      </c>
      <c r="F260" t="s">
        <v>134</v>
      </c>
      <c r="G260" t="s">
        <v>445</v>
      </c>
    </row>
    <row r="261" spans="1:28" x14ac:dyDescent="0.25">
      <c r="A261">
        <v>20</v>
      </c>
      <c r="B261" t="s">
        <v>478</v>
      </c>
      <c r="C261" t="s">
        <v>479</v>
      </c>
      <c r="D261" t="s">
        <v>12</v>
      </c>
      <c r="E261">
        <v>49.6</v>
      </c>
      <c r="F261" t="s">
        <v>134</v>
      </c>
      <c r="G261" t="s">
        <v>445</v>
      </c>
    </row>
    <row r="262" spans="1:28" x14ac:dyDescent="0.25">
      <c r="A262">
        <v>21</v>
      </c>
      <c r="B262" t="s">
        <v>480</v>
      </c>
      <c r="C262" t="s">
        <v>481</v>
      </c>
      <c r="D262" t="s">
        <v>12</v>
      </c>
      <c r="E262">
        <v>36.799999999999997</v>
      </c>
      <c r="F262" t="s">
        <v>134</v>
      </c>
      <c r="G262" t="s">
        <v>445</v>
      </c>
    </row>
    <row r="263" spans="1:28" x14ac:dyDescent="0.25">
      <c r="A263">
        <v>22</v>
      </c>
      <c r="B263" t="s">
        <v>469</v>
      </c>
      <c r="C263" t="s">
        <v>482</v>
      </c>
      <c r="D263" t="s">
        <v>12</v>
      </c>
      <c r="E263">
        <v>58.8</v>
      </c>
      <c r="F263" t="s">
        <v>134</v>
      </c>
      <c r="G263" t="s">
        <v>445</v>
      </c>
    </row>
    <row r="264" spans="1:28" x14ac:dyDescent="0.25">
      <c r="A264">
        <v>23</v>
      </c>
      <c r="B264" t="s">
        <v>483</v>
      </c>
      <c r="C264" t="s">
        <v>484</v>
      </c>
      <c r="D264" t="s">
        <v>17</v>
      </c>
      <c r="E264">
        <v>57.5</v>
      </c>
      <c r="F264" t="s">
        <v>134</v>
      </c>
      <c r="G264" t="s">
        <v>445</v>
      </c>
    </row>
    <row r="265" spans="1:28" x14ac:dyDescent="0.25">
      <c r="A265">
        <v>24</v>
      </c>
      <c r="B265" t="s">
        <v>485</v>
      </c>
      <c r="C265" t="s">
        <v>486</v>
      </c>
      <c r="D265" t="s">
        <v>17</v>
      </c>
      <c r="E265">
        <v>74</v>
      </c>
      <c r="F265" t="s">
        <v>134</v>
      </c>
      <c r="G265" t="s">
        <v>445</v>
      </c>
    </row>
    <row r="266" spans="1:28" x14ac:dyDescent="0.25">
      <c r="A266">
        <v>25</v>
      </c>
      <c r="B266" t="s">
        <v>487</v>
      </c>
      <c r="C266" t="s">
        <v>488</v>
      </c>
      <c r="D266" t="s">
        <v>16</v>
      </c>
      <c r="E266">
        <v>67.5</v>
      </c>
      <c r="F266" t="s">
        <v>477</v>
      </c>
      <c r="G266" t="s">
        <v>445</v>
      </c>
    </row>
    <row r="267" spans="1:28" x14ac:dyDescent="0.25">
      <c r="A267">
        <v>26</v>
      </c>
      <c r="B267" t="s">
        <v>489</v>
      </c>
      <c r="C267" t="s">
        <v>490</v>
      </c>
      <c r="D267" t="s">
        <v>16</v>
      </c>
      <c r="E267">
        <v>68.5</v>
      </c>
      <c r="F267" t="s">
        <v>477</v>
      </c>
      <c r="G267" t="s">
        <v>445</v>
      </c>
    </row>
    <row r="268" spans="1:28" x14ac:dyDescent="0.25">
      <c r="A268">
        <v>27</v>
      </c>
      <c r="B268" t="s">
        <v>491</v>
      </c>
      <c r="C268" t="s">
        <v>492</v>
      </c>
      <c r="D268" t="s">
        <v>15</v>
      </c>
      <c r="E268">
        <v>61.6</v>
      </c>
      <c r="F268" t="s">
        <v>477</v>
      </c>
      <c r="G268" t="s">
        <v>445</v>
      </c>
    </row>
    <row r="270" spans="1:28" x14ac:dyDescent="0.25">
      <c r="A270">
        <v>1</v>
      </c>
      <c r="B270" t="s">
        <v>494</v>
      </c>
      <c r="C270" t="s">
        <v>495</v>
      </c>
      <c r="D270" t="s">
        <v>10</v>
      </c>
      <c r="E270">
        <v>39</v>
      </c>
      <c r="F270" t="s">
        <v>134</v>
      </c>
      <c r="G270" t="s">
        <v>493</v>
      </c>
      <c r="AB270" t="s">
        <v>14</v>
      </c>
    </row>
    <row r="271" spans="1:28" x14ac:dyDescent="0.25">
      <c r="A271">
        <v>2</v>
      </c>
      <c r="B271" t="s">
        <v>336</v>
      </c>
      <c r="C271" t="s">
        <v>407</v>
      </c>
      <c r="D271" t="s">
        <v>10</v>
      </c>
      <c r="E271" t="s">
        <v>496</v>
      </c>
      <c r="F271" t="s">
        <v>134</v>
      </c>
      <c r="G271" t="s">
        <v>493</v>
      </c>
      <c r="AB271" t="s">
        <v>15</v>
      </c>
    </row>
    <row r="272" spans="1:28" x14ac:dyDescent="0.25">
      <c r="A272">
        <v>3</v>
      </c>
      <c r="B272" t="s">
        <v>497</v>
      </c>
      <c r="C272" t="s">
        <v>498</v>
      </c>
      <c r="D272" t="s">
        <v>14</v>
      </c>
      <c r="E272">
        <v>58</v>
      </c>
      <c r="F272" t="s">
        <v>134</v>
      </c>
      <c r="G272" t="s">
        <v>493</v>
      </c>
      <c r="AB272" t="s">
        <v>17</v>
      </c>
    </row>
    <row r="273" spans="1:28" x14ac:dyDescent="0.25">
      <c r="A273">
        <v>4</v>
      </c>
      <c r="B273" t="s">
        <v>499</v>
      </c>
      <c r="C273" t="s">
        <v>500</v>
      </c>
      <c r="D273" t="s">
        <v>17</v>
      </c>
      <c r="E273">
        <v>72</v>
      </c>
      <c r="F273" t="s">
        <v>134</v>
      </c>
      <c r="G273" t="s">
        <v>493</v>
      </c>
      <c r="AB273" t="s">
        <v>16</v>
      </c>
    </row>
    <row r="274" spans="1:28" x14ac:dyDescent="0.25">
      <c r="A274">
        <v>5</v>
      </c>
      <c r="B274" t="s">
        <v>501</v>
      </c>
      <c r="C274" t="s">
        <v>502</v>
      </c>
      <c r="D274" t="s">
        <v>17</v>
      </c>
      <c r="E274">
        <v>85</v>
      </c>
      <c r="F274" t="s">
        <v>134</v>
      </c>
      <c r="G274" t="s">
        <v>493</v>
      </c>
    </row>
    <row r="275" spans="1:28" x14ac:dyDescent="0.25">
      <c r="A275">
        <v>6</v>
      </c>
      <c r="B275" t="s">
        <v>503</v>
      </c>
      <c r="C275" t="s">
        <v>504</v>
      </c>
      <c r="D275" t="s">
        <v>16</v>
      </c>
      <c r="E275">
        <v>46</v>
      </c>
      <c r="F275" t="s">
        <v>477</v>
      </c>
      <c r="G275" t="s">
        <v>493</v>
      </c>
    </row>
    <row r="276" spans="1:28" x14ac:dyDescent="0.25">
      <c r="A276">
        <v>7</v>
      </c>
      <c r="B276" t="s">
        <v>505</v>
      </c>
      <c r="C276" t="s">
        <v>506</v>
      </c>
      <c r="D276" t="s">
        <v>16</v>
      </c>
      <c r="E276">
        <v>60</v>
      </c>
      <c r="F276" t="s">
        <v>477</v>
      </c>
      <c r="G276" t="s">
        <v>493</v>
      </c>
    </row>
    <row r="277" spans="1:28" x14ac:dyDescent="0.25">
      <c r="A277">
        <v>8</v>
      </c>
      <c r="B277" t="s">
        <v>507</v>
      </c>
      <c r="C277" t="s">
        <v>508</v>
      </c>
      <c r="D277" t="s">
        <v>16</v>
      </c>
      <c r="E277">
        <v>65</v>
      </c>
      <c r="F277" t="s">
        <v>477</v>
      </c>
      <c r="G277" t="s">
        <v>493</v>
      </c>
    </row>
    <row r="278" spans="1:28" x14ac:dyDescent="0.25">
      <c r="A278">
        <v>9</v>
      </c>
      <c r="B278" t="s">
        <v>509</v>
      </c>
      <c r="C278" t="s">
        <v>510</v>
      </c>
      <c r="D278" t="s">
        <v>16</v>
      </c>
      <c r="E278">
        <v>75</v>
      </c>
      <c r="F278" t="s">
        <v>477</v>
      </c>
      <c r="G278" t="s">
        <v>493</v>
      </c>
    </row>
    <row r="280" spans="1:28" x14ac:dyDescent="0.25">
      <c r="A280">
        <v>1</v>
      </c>
      <c r="B280" t="s">
        <v>513</v>
      </c>
      <c r="C280" t="s">
        <v>514</v>
      </c>
      <c r="D280" t="s">
        <v>15</v>
      </c>
      <c r="E280">
        <v>46</v>
      </c>
      <c r="F280" t="s">
        <v>477</v>
      </c>
      <c r="G280" t="s">
        <v>511</v>
      </c>
      <c r="AB280" t="s">
        <v>14</v>
      </c>
    </row>
    <row r="282" spans="1:28" x14ac:dyDescent="0.25">
      <c r="A282">
        <v>1</v>
      </c>
      <c r="B282" t="s">
        <v>516</v>
      </c>
      <c r="C282" t="s">
        <v>517</v>
      </c>
      <c r="D282" t="s">
        <v>16</v>
      </c>
      <c r="E282">
        <v>56</v>
      </c>
      <c r="F282" t="s">
        <v>518</v>
      </c>
      <c r="G282" t="s">
        <v>515</v>
      </c>
      <c r="J282" t="s">
        <v>519</v>
      </c>
      <c r="AB282" t="s">
        <v>14</v>
      </c>
    </row>
    <row r="283" spans="1:28" x14ac:dyDescent="0.25">
      <c r="A283">
        <v>2</v>
      </c>
      <c r="B283" t="s">
        <v>520</v>
      </c>
      <c r="C283" t="s">
        <v>34</v>
      </c>
      <c r="D283" t="s">
        <v>17</v>
      </c>
      <c r="E283">
        <v>50</v>
      </c>
      <c r="F283" t="s">
        <v>134</v>
      </c>
      <c r="G283" t="s">
        <v>515</v>
      </c>
      <c r="J283" t="s">
        <v>519</v>
      </c>
      <c r="AB283" t="s">
        <v>15</v>
      </c>
    </row>
    <row r="284" spans="1:28" x14ac:dyDescent="0.25">
      <c r="A284">
        <v>3</v>
      </c>
      <c r="B284" t="s">
        <v>521</v>
      </c>
      <c r="C284" t="s">
        <v>53</v>
      </c>
      <c r="D284" t="s">
        <v>14</v>
      </c>
      <c r="E284">
        <v>63</v>
      </c>
      <c r="F284" t="s">
        <v>134</v>
      </c>
      <c r="G284" t="s">
        <v>515</v>
      </c>
      <c r="J284" t="s">
        <v>522</v>
      </c>
      <c r="AB284" t="s">
        <v>17</v>
      </c>
    </row>
    <row r="285" spans="1:28" x14ac:dyDescent="0.25">
      <c r="A285">
        <v>4</v>
      </c>
      <c r="B285" t="s">
        <v>523</v>
      </c>
      <c r="C285" t="s">
        <v>524</v>
      </c>
      <c r="D285" t="s">
        <v>13</v>
      </c>
      <c r="E285">
        <v>72.400000000000006</v>
      </c>
      <c r="F285" t="s">
        <v>518</v>
      </c>
      <c r="G285" t="s">
        <v>515</v>
      </c>
      <c r="J285" t="s">
        <v>522</v>
      </c>
      <c r="AB285" t="s">
        <v>16</v>
      </c>
    </row>
    <row r="286" spans="1:28" x14ac:dyDescent="0.25">
      <c r="A286">
        <v>5</v>
      </c>
      <c r="B286" t="s">
        <v>525</v>
      </c>
      <c r="C286" t="s">
        <v>277</v>
      </c>
      <c r="D286" t="s">
        <v>11</v>
      </c>
      <c r="E286">
        <v>46.5</v>
      </c>
      <c r="F286" t="s">
        <v>477</v>
      </c>
      <c r="G286" t="s">
        <v>515</v>
      </c>
      <c r="J286" t="s">
        <v>522</v>
      </c>
    </row>
    <row r="287" spans="1:28" x14ac:dyDescent="0.25">
      <c r="A287">
        <v>6</v>
      </c>
      <c r="B287" t="s">
        <v>526</v>
      </c>
      <c r="C287" t="s">
        <v>527</v>
      </c>
      <c r="D287" t="s">
        <v>8</v>
      </c>
      <c r="E287">
        <v>38</v>
      </c>
      <c r="F287" t="s">
        <v>134</v>
      </c>
      <c r="G287" t="s">
        <v>515</v>
      </c>
      <c r="J287" t="s">
        <v>522</v>
      </c>
    </row>
    <row r="288" spans="1:28" x14ac:dyDescent="0.25">
      <c r="A288">
        <v>7</v>
      </c>
      <c r="B288" t="s">
        <v>520</v>
      </c>
      <c r="C288" t="s">
        <v>528</v>
      </c>
      <c r="D288" t="s">
        <v>10</v>
      </c>
      <c r="E288">
        <v>36</v>
      </c>
      <c r="F288" t="s">
        <v>134</v>
      </c>
      <c r="G288" t="s">
        <v>515</v>
      </c>
      <c r="J288" t="s">
        <v>519</v>
      </c>
    </row>
    <row r="289" spans="1:28" x14ac:dyDescent="0.25">
      <c r="A289">
        <v>8</v>
      </c>
      <c r="B289" t="s">
        <v>529</v>
      </c>
      <c r="C289" t="s">
        <v>49</v>
      </c>
      <c r="D289" t="s">
        <v>17</v>
      </c>
      <c r="E289">
        <v>62</v>
      </c>
      <c r="F289" t="s">
        <v>134</v>
      </c>
      <c r="G289" t="s">
        <v>515</v>
      </c>
    </row>
    <row r="291" spans="1:28" x14ac:dyDescent="0.25">
      <c r="A291">
        <v>1</v>
      </c>
      <c r="B291" t="s">
        <v>531</v>
      </c>
      <c r="C291" t="s">
        <v>532</v>
      </c>
      <c r="D291" t="s">
        <v>16</v>
      </c>
      <c r="E291">
        <v>60</v>
      </c>
      <c r="F291" t="s">
        <v>477</v>
      </c>
      <c r="G291" t="s">
        <v>530</v>
      </c>
      <c r="AB291" t="s">
        <v>14</v>
      </c>
    </row>
    <row r="292" spans="1:28" x14ac:dyDescent="0.25">
      <c r="A292">
        <v>2</v>
      </c>
      <c r="B292" t="s">
        <v>533</v>
      </c>
      <c r="C292" t="s">
        <v>534</v>
      </c>
      <c r="D292" t="s">
        <v>12</v>
      </c>
      <c r="E292">
        <v>40.4</v>
      </c>
      <c r="F292" t="s">
        <v>134</v>
      </c>
      <c r="G292" t="s">
        <v>530</v>
      </c>
      <c r="AB292" t="s">
        <v>15</v>
      </c>
    </row>
    <row r="293" spans="1:28" x14ac:dyDescent="0.25">
      <c r="A293">
        <v>3</v>
      </c>
      <c r="B293" t="s">
        <v>535</v>
      </c>
      <c r="C293" t="s">
        <v>536</v>
      </c>
      <c r="D293" t="s">
        <v>14</v>
      </c>
      <c r="E293">
        <v>67.8</v>
      </c>
      <c r="F293" t="s">
        <v>134</v>
      </c>
      <c r="G293" t="s">
        <v>530</v>
      </c>
      <c r="AB293" t="s">
        <v>17</v>
      </c>
    </row>
    <row r="294" spans="1:28" x14ac:dyDescent="0.25">
      <c r="A294">
        <v>4</v>
      </c>
      <c r="B294" t="s">
        <v>535</v>
      </c>
      <c r="C294" t="s">
        <v>175</v>
      </c>
      <c r="D294" t="s">
        <v>8</v>
      </c>
      <c r="E294">
        <v>40.1</v>
      </c>
      <c r="F294" t="s">
        <v>134</v>
      </c>
      <c r="G294" t="s">
        <v>530</v>
      </c>
      <c r="AB294" t="s">
        <v>16</v>
      </c>
    </row>
    <row r="296" spans="1:28" x14ac:dyDescent="0.25">
      <c r="A296">
        <v>2</v>
      </c>
      <c r="B296" t="s">
        <v>538</v>
      </c>
      <c r="C296" t="s">
        <v>539</v>
      </c>
      <c r="D296" t="s">
        <v>384</v>
      </c>
      <c r="E296">
        <v>25.6</v>
      </c>
      <c r="F296" t="s">
        <v>477</v>
      </c>
      <c r="G296" t="s">
        <v>537</v>
      </c>
      <c r="AB296" t="s">
        <v>15</v>
      </c>
    </row>
    <row r="297" spans="1:28" x14ac:dyDescent="0.25">
      <c r="A297">
        <v>3</v>
      </c>
      <c r="B297" t="s">
        <v>540</v>
      </c>
      <c r="C297" t="s">
        <v>541</v>
      </c>
      <c r="D297" t="s">
        <v>392</v>
      </c>
      <c r="E297">
        <v>34</v>
      </c>
      <c r="F297" t="s">
        <v>477</v>
      </c>
      <c r="G297" t="s">
        <v>537</v>
      </c>
      <c r="AB297" t="s">
        <v>17</v>
      </c>
    </row>
    <row r="298" spans="1:28" x14ac:dyDescent="0.25">
      <c r="A298">
        <v>4</v>
      </c>
      <c r="B298" t="s">
        <v>542</v>
      </c>
      <c r="C298" t="s">
        <v>543</v>
      </c>
      <c r="D298" t="s">
        <v>392</v>
      </c>
      <c r="E298">
        <v>63.9</v>
      </c>
      <c r="F298" t="s">
        <v>134</v>
      </c>
      <c r="G298" t="s">
        <v>537</v>
      </c>
      <c r="AB298" t="s">
        <v>16</v>
      </c>
    </row>
    <row r="299" spans="1:28" x14ac:dyDescent="0.25">
      <c r="A299">
        <v>5</v>
      </c>
      <c r="B299" t="s">
        <v>544</v>
      </c>
      <c r="C299" t="s">
        <v>545</v>
      </c>
      <c r="D299" t="s">
        <v>399</v>
      </c>
      <c r="E299">
        <v>33.299999999999997</v>
      </c>
      <c r="F299" t="s">
        <v>134</v>
      </c>
      <c r="G299" t="s">
        <v>537</v>
      </c>
    </row>
    <row r="301" spans="1:28" x14ac:dyDescent="0.25">
      <c r="A301">
        <v>1</v>
      </c>
      <c r="B301" t="s">
        <v>548</v>
      </c>
      <c r="C301" t="s">
        <v>549</v>
      </c>
      <c r="D301" t="s">
        <v>10</v>
      </c>
      <c r="E301" t="s">
        <v>550</v>
      </c>
      <c r="F301" t="s">
        <v>134</v>
      </c>
      <c r="G301" t="s">
        <v>551</v>
      </c>
      <c r="AB301" t="s">
        <v>14</v>
      </c>
    </row>
    <row r="302" spans="1:28" x14ac:dyDescent="0.25">
      <c r="A302">
        <v>2</v>
      </c>
      <c r="B302" t="s">
        <v>552</v>
      </c>
      <c r="C302" t="s">
        <v>553</v>
      </c>
      <c r="D302" t="s">
        <v>13</v>
      </c>
      <c r="E302" t="s">
        <v>554</v>
      </c>
      <c r="F302" t="s">
        <v>477</v>
      </c>
      <c r="G302" t="s">
        <v>547</v>
      </c>
      <c r="AB302" t="s">
        <v>15</v>
      </c>
    </row>
    <row r="303" spans="1:28" x14ac:dyDescent="0.25">
      <c r="A303">
        <v>3</v>
      </c>
      <c r="B303" t="s">
        <v>555</v>
      </c>
      <c r="C303" t="s">
        <v>556</v>
      </c>
      <c r="D303" t="s">
        <v>12</v>
      </c>
      <c r="E303" t="s">
        <v>557</v>
      </c>
      <c r="F303" t="s">
        <v>134</v>
      </c>
      <c r="G303" t="s">
        <v>547</v>
      </c>
      <c r="AB303" t="s">
        <v>17</v>
      </c>
    </row>
    <row r="304" spans="1:28" x14ac:dyDescent="0.25">
      <c r="A304">
        <v>4</v>
      </c>
      <c r="B304" t="s">
        <v>558</v>
      </c>
      <c r="C304" t="s">
        <v>559</v>
      </c>
      <c r="D304" t="s">
        <v>10</v>
      </c>
      <c r="E304" t="s">
        <v>560</v>
      </c>
      <c r="F304" t="s">
        <v>134</v>
      </c>
      <c r="G304" t="s">
        <v>547</v>
      </c>
      <c r="AB304" t="s">
        <v>16</v>
      </c>
    </row>
    <row r="305" spans="1:7" x14ac:dyDescent="0.25">
      <c r="A305">
        <v>5</v>
      </c>
      <c r="B305" t="s">
        <v>561</v>
      </c>
      <c r="C305" t="s">
        <v>562</v>
      </c>
      <c r="D305" t="s">
        <v>14</v>
      </c>
      <c r="E305" t="s">
        <v>563</v>
      </c>
      <c r="F305" t="s">
        <v>134</v>
      </c>
      <c r="G305" t="s">
        <v>547</v>
      </c>
    </row>
    <row r="306" spans="1:7" x14ac:dyDescent="0.25">
      <c r="A306">
        <v>6</v>
      </c>
      <c r="B306" t="s">
        <v>413</v>
      </c>
      <c r="C306" t="s">
        <v>564</v>
      </c>
      <c r="D306" t="s">
        <v>12</v>
      </c>
      <c r="E306" t="s">
        <v>565</v>
      </c>
      <c r="F306" t="s">
        <v>134</v>
      </c>
      <c r="G306" t="s">
        <v>547</v>
      </c>
    </row>
    <row r="307" spans="1:7" x14ac:dyDescent="0.25">
      <c r="A307">
        <v>7</v>
      </c>
      <c r="B307" t="s">
        <v>552</v>
      </c>
      <c r="C307" t="s">
        <v>566</v>
      </c>
      <c r="D307" t="s">
        <v>15</v>
      </c>
      <c r="E307" t="s">
        <v>567</v>
      </c>
      <c r="F307" t="s">
        <v>477</v>
      </c>
      <c r="G307" t="s">
        <v>547</v>
      </c>
    </row>
    <row r="308" spans="1:7" x14ac:dyDescent="0.25">
      <c r="A308">
        <v>8</v>
      </c>
      <c r="B308" t="s">
        <v>552</v>
      </c>
      <c r="C308" t="s">
        <v>69</v>
      </c>
      <c r="D308" t="s">
        <v>12</v>
      </c>
      <c r="E308" t="s">
        <v>568</v>
      </c>
      <c r="F308" t="s">
        <v>134</v>
      </c>
      <c r="G308" t="s">
        <v>547</v>
      </c>
    </row>
    <row r="309" spans="1:7" x14ac:dyDescent="0.25">
      <c r="A309">
        <v>9</v>
      </c>
      <c r="B309" t="s">
        <v>569</v>
      </c>
      <c r="C309" t="s">
        <v>85</v>
      </c>
      <c r="D309" t="s">
        <v>14</v>
      </c>
      <c r="E309" t="s">
        <v>570</v>
      </c>
      <c r="F309" t="s">
        <v>134</v>
      </c>
      <c r="G309" t="s">
        <v>547</v>
      </c>
    </row>
    <row r="310" spans="1:7" x14ac:dyDescent="0.25">
      <c r="A310">
        <v>10</v>
      </c>
      <c r="B310" t="s">
        <v>571</v>
      </c>
      <c r="C310" t="s">
        <v>545</v>
      </c>
      <c r="D310" t="s">
        <v>6</v>
      </c>
      <c r="E310" t="s">
        <v>572</v>
      </c>
      <c r="F310" t="s">
        <v>134</v>
      </c>
      <c r="G310" t="s">
        <v>547</v>
      </c>
    </row>
    <row r="311" spans="1:7" x14ac:dyDescent="0.25">
      <c r="A311">
        <v>11</v>
      </c>
      <c r="B311" t="s">
        <v>573</v>
      </c>
      <c r="C311" t="s">
        <v>574</v>
      </c>
      <c r="D311" t="s">
        <v>6</v>
      </c>
      <c r="E311" t="s">
        <v>575</v>
      </c>
      <c r="F311" t="s">
        <v>134</v>
      </c>
      <c r="G311" t="s">
        <v>547</v>
      </c>
    </row>
    <row r="312" spans="1:7" x14ac:dyDescent="0.25">
      <c r="A312">
        <v>12</v>
      </c>
      <c r="B312" t="s">
        <v>576</v>
      </c>
      <c r="C312" t="s">
        <v>34</v>
      </c>
      <c r="D312" t="s">
        <v>6</v>
      </c>
      <c r="E312" t="s">
        <v>577</v>
      </c>
      <c r="F312" t="s">
        <v>134</v>
      </c>
      <c r="G312" t="s">
        <v>547</v>
      </c>
    </row>
    <row r="313" spans="1:7" x14ac:dyDescent="0.25">
      <c r="A313">
        <v>13</v>
      </c>
      <c r="B313" t="s">
        <v>578</v>
      </c>
      <c r="C313" t="s">
        <v>579</v>
      </c>
      <c r="D313" t="s">
        <v>8</v>
      </c>
      <c r="E313" t="s">
        <v>580</v>
      </c>
      <c r="F313" t="s">
        <v>134</v>
      </c>
      <c r="G313" t="s">
        <v>547</v>
      </c>
    </row>
    <row r="314" spans="1:7" x14ac:dyDescent="0.25">
      <c r="A314">
        <v>14</v>
      </c>
      <c r="B314" t="s">
        <v>581</v>
      </c>
      <c r="C314" t="s">
        <v>582</v>
      </c>
      <c r="D314" t="s">
        <v>6</v>
      </c>
      <c r="E314" t="s">
        <v>583</v>
      </c>
      <c r="F314" t="s">
        <v>134</v>
      </c>
      <c r="G314" t="s">
        <v>547</v>
      </c>
    </row>
    <row r="315" spans="1:7" x14ac:dyDescent="0.25">
      <c r="A315">
        <v>15</v>
      </c>
      <c r="B315" t="s">
        <v>584</v>
      </c>
      <c r="C315" t="s">
        <v>585</v>
      </c>
      <c r="D315" t="s">
        <v>6</v>
      </c>
      <c r="E315" t="s">
        <v>586</v>
      </c>
      <c r="F315" t="s">
        <v>134</v>
      </c>
      <c r="G315" t="s">
        <v>547</v>
      </c>
    </row>
    <row r="316" spans="1:7" x14ac:dyDescent="0.25">
      <c r="A316">
        <v>16</v>
      </c>
      <c r="B316" t="s">
        <v>548</v>
      </c>
      <c r="C316" t="s">
        <v>587</v>
      </c>
      <c r="D316" t="s">
        <v>8</v>
      </c>
      <c r="E316" t="s">
        <v>588</v>
      </c>
      <c r="F316" t="s">
        <v>134</v>
      </c>
      <c r="G316" t="s">
        <v>547</v>
      </c>
    </row>
    <row r="317" spans="1:7" x14ac:dyDescent="0.25">
      <c r="A317">
        <v>17</v>
      </c>
      <c r="B317" t="s">
        <v>589</v>
      </c>
      <c r="C317" t="s">
        <v>427</v>
      </c>
      <c r="D317" t="s">
        <v>8</v>
      </c>
      <c r="E317" t="s">
        <v>590</v>
      </c>
      <c r="F317" t="s">
        <v>134</v>
      </c>
      <c r="G317" t="s">
        <v>547</v>
      </c>
    </row>
    <row r="318" spans="1:7" x14ac:dyDescent="0.25">
      <c r="A318">
        <v>18</v>
      </c>
      <c r="B318" t="s">
        <v>591</v>
      </c>
      <c r="C318" t="s">
        <v>592</v>
      </c>
      <c r="D318" t="s">
        <v>13</v>
      </c>
      <c r="E318" t="s">
        <v>593</v>
      </c>
      <c r="F318" t="s">
        <v>477</v>
      </c>
      <c r="G318" t="s">
        <v>547</v>
      </c>
    </row>
    <row r="319" spans="1:7" x14ac:dyDescent="0.25">
      <c r="A319">
        <v>19</v>
      </c>
      <c r="B319" t="s">
        <v>594</v>
      </c>
      <c r="C319" t="s">
        <v>279</v>
      </c>
      <c r="D319" t="s">
        <v>10</v>
      </c>
      <c r="E319" t="s">
        <v>595</v>
      </c>
      <c r="F319" t="s">
        <v>134</v>
      </c>
      <c r="G319" t="s">
        <v>547</v>
      </c>
    </row>
    <row r="320" spans="1:7" x14ac:dyDescent="0.25">
      <c r="A320">
        <v>20</v>
      </c>
      <c r="B320" t="s">
        <v>596</v>
      </c>
      <c r="C320" t="s">
        <v>597</v>
      </c>
      <c r="D320" t="s">
        <v>8</v>
      </c>
      <c r="E320" t="s">
        <v>598</v>
      </c>
      <c r="F320" t="s">
        <v>134</v>
      </c>
      <c r="G320" t="s">
        <v>547</v>
      </c>
    </row>
    <row r="321" spans="1:7" x14ac:dyDescent="0.25">
      <c r="A321">
        <v>21</v>
      </c>
      <c r="B321" t="s">
        <v>584</v>
      </c>
      <c r="C321" t="s">
        <v>34</v>
      </c>
      <c r="D321" t="s">
        <v>10</v>
      </c>
      <c r="E321" t="s">
        <v>599</v>
      </c>
      <c r="F321" t="s">
        <v>134</v>
      </c>
      <c r="G321" t="s">
        <v>547</v>
      </c>
    </row>
    <row r="322" spans="1:7" x14ac:dyDescent="0.25">
      <c r="A322">
        <v>22</v>
      </c>
      <c r="B322" t="s">
        <v>584</v>
      </c>
      <c r="C322" t="s">
        <v>600</v>
      </c>
      <c r="D322" t="s">
        <v>12</v>
      </c>
      <c r="E322" t="s">
        <v>601</v>
      </c>
      <c r="F322" t="s">
        <v>134</v>
      </c>
      <c r="G322" t="s">
        <v>547</v>
      </c>
    </row>
    <row r="323" spans="1:7" x14ac:dyDescent="0.25">
      <c r="A323">
        <v>23</v>
      </c>
      <c r="B323" t="s">
        <v>602</v>
      </c>
      <c r="C323" t="s">
        <v>261</v>
      </c>
      <c r="D323" t="s">
        <v>10</v>
      </c>
      <c r="E323" t="s">
        <v>603</v>
      </c>
      <c r="F323" t="s">
        <v>134</v>
      </c>
      <c r="G323" t="s">
        <v>547</v>
      </c>
    </row>
    <row r="324" spans="1:7" x14ac:dyDescent="0.25">
      <c r="A324">
        <v>24</v>
      </c>
      <c r="B324" t="s">
        <v>604</v>
      </c>
      <c r="C324" t="s">
        <v>562</v>
      </c>
      <c r="D324" t="s">
        <v>12</v>
      </c>
      <c r="E324" t="s">
        <v>605</v>
      </c>
      <c r="F324" t="s">
        <v>134</v>
      </c>
      <c r="G324" t="s">
        <v>547</v>
      </c>
    </row>
    <row r="325" spans="1:7" x14ac:dyDescent="0.25">
      <c r="A325">
        <v>25</v>
      </c>
      <c r="B325" t="s">
        <v>606</v>
      </c>
      <c r="C325" t="s">
        <v>607</v>
      </c>
      <c r="D325" t="s">
        <v>12</v>
      </c>
      <c r="E325" t="s">
        <v>608</v>
      </c>
      <c r="F325" t="s">
        <v>134</v>
      </c>
      <c r="G325" t="s">
        <v>547</v>
      </c>
    </row>
    <row r="326" spans="1:7" x14ac:dyDescent="0.25">
      <c r="A326">
        <v>26</v>
      </c>
      <c r="B326" t="s">
        <v>609</v>
      </c>
      <c r="C326" t="s">
        <v>500</v>
      </c>
      <c r="D326" t="s">
        <v>12</v>
      </c>
      <c r="E326" t="s">
        <v>610</v>
      </c>
      <c r="F326" t="s">
        <v>134</v>
      </c>
      <c r="G326" t="s">
        <v>547</v>
      </c>
    </row>
    <row r="327" spans="1:7" x14ac:dyDescent="0.25">
      <c r="A327">
        <v>27</v>
      </c>
      <c r="B327" t="s">
        <v>611</v>
      </c>
      <c r="C327" t="s">
        <v>34</v>
      </c>
      <c r="D327" t="s">
        <v>14</v>
      </c>
      <c r="E327" t="s">
        <v>415</v>
      </c>
      <c r="F327" t="s">
        <v>134</v>
      </c>
      <c r="G327" t="s">
        <v>547</v>
      </c>
    </row>
    <row r="328" spans="1:7" x14ac:dyDescent="0.25">
      <c r="A328">
        <v>28</v>
      </c>
      <c r="B328" t="s">
        <v>602</v>
      </c>
      <c r="C328" t="s">
        <v>277</v>
      </c>
      <c r="D328" t="s">
        <v>15</v>
      </c>
      <c r="E328" t="s">
        <v>612</v>
      </c>
      <c r="F328" t="s">
        <v>477</v>
      </c>
      <c r="G328" t="s">
        <v>547</v>
      </c>
    </row>
    <row r="329" spans="1:7" x14ac:dyDescent="0.25">
      <c r="A329">
        <v>29</v>
      </c>
      <c r="B329" t="s">
        <v>413</v>
      </c>
      <c r="C329" t="s">
        <v>613</v>
      </c>
      <c r="D329" t="s">
        <v>12</v>
      </c>
      <c r="E329" t="s">
        <v>614</v>
      </c>
      <c r="F329" t="s">
        <v>134</v>
      </c>
      <c r="G329" t="s">
        <v>547</v>
      </c>
    </row>
  </sheetData>
  <mergeCells count="1">
    <mergeCell ref="G1:H1"/>
  </mergeCells>
  <dataValidations count="1">
    <dataValidation type="list" allowBlank="1" showInputMessage="1" showErrorMessage="1" sqref="D27" xr:uid="{00000000-0002-0000-0200-000000000000}">
      <formula1>$AB$5:$AB$17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AB53"/>
  <sheetViews>
    <sheetView workbookViewId="0">
      <selection activeCell="A19" sqref="A19:XFD19"/>
    </sheetView>
  </sheetViews>
  <sheetFormatPr defaultRowHeight="15" x14ac:dyDescent="0.25"/>
  <cols>
    <col min="1" max="1" width="7" customWidth="1"/>
    <col min="2" max="2" width="33.42578125" customWidth="1"/>
    <col min="3" max="3" width="25.42578125" customWidth="1"/>
    <col min="4" max="4" width="26" customWidth="1"/>
    <col min="5" max="5" width="14.85546875" customWidth="1"/>
    <col min="6" max="6" width="8.42578125" customWidth="1"/>
    <col min="7" max="7" width="21.28515625" customWidth="1"/>
    <col min="8" max="8" width="13" customWidth="1"/>
    <col min="9" max="9" width="5" customWidth="1"/>
  </cols>
  <sheetData>
    <row r="5" spans="1:28" ht="16.5" thickBot="1" x14ac:dyDescent="0.3">
      <c r="A5" s="5"/>
      <c r="B5" s="59" t="s">
        <v>23</v>
      </c>
      <c r="C5" s="59"/>
      <c r="D5" s="58" t="s">
        <v>22</v>
      </c>
      <c r="E5" s="58"/>
      <c r="F5" s="58"/>
      <c r="G5" s="58"/>
      <c r="H5" s="58"/>
    </row>
    <row r="6" spans="1:28" ht="15.75" x14ac:dyDescent="0.25">
      <c r="A6" s="5"/>
      <c r="B6" s="14" t="s">
        <v>0</v>
      </c>
      <c r="C6" s="15" t="s">
        <v>65</v>
      </c>
      <c r="D6" s="16" t="s">
        <v>6</v>
      </c>
      <c r="E6" s="17">
        <f>IF((COUNTIF($D$14:$D$53,"Tykes Boys"))=0,"",COUNTIF(($D$14:$D$53),"Tykes Boys"))</f>
        <v>1</v>
      </c>
      <c r="F6" s="62" t="s">
        <v>7</v>
      </c>
      <c r="G6" s="63"/>
      <c r="H6" s="17" t="str">
        <f>IF((COUNTIF($D$14:$D$53,"Tykes Girls"))=0,"",COUNTIF(($D$14:$D$53),"Tykes Girls"))</f>
        <v/>
      </c>
      <c r="AB6" t="s">
        <v>6</v>
      </c>
    </row>
    <row r="7" spans="1:28" ht="15.75" x14ac:dyDescent="0.25">
      <c r="A7" s="5"/>
      <c r="B7" s="14" t="s">
        <v>1</v>
      </c>
      <c r="C7" s="15" t="s">
        <v>66</v>
      </c>
      <c r="D7" s="18" t="s">
        <v>8</v>
      </c>
      <c r="E7" s="19">
        <f>IF((COUNTIF($D$14:$D$53,"Novice Boys"))=0,"",COUNTIF(($D$14:$D$53),"Novice Boys"))</f>
        <v>1</v>
      </c>
      <c r="F7" s="64" t="s">
        <v>9</v>
      </c>
      <c r="G7" s="65"/>
      <c r="H7" s="19" t="str">
        <f>IF((COUNTIF($D$14:$D$53,"Novice Girls"))=0,"",COUNTIF(($D$14:$D$53),"Novice Girls"))</f>
        <v/>
      </c>
      <c r="AB7" t="s">
        <v>7</v>
      </c>
    </row>
    <row r="8" spans="1:28" ht="15.75" x14ac:dyDescent="0.25">
      <c r="A8" s="5"/>
      <c r="B8" s="14" t="s">
        <v>2</v>
      </c>
      <c r="C8" s="15">
        <v>7168185746</v>
      </c>
      <c r="D8" s="18" t="s">
        <v>10</v>
      </c>
      <c r="E8" s="19">
        <f>IF((COUNTIF($D$14:$D$53,"Kids Boys"))=0,"",COUNTIF(($D$14:$D$53),"Kids Boys"))</f>
        <v>3</v>
      </c>
      <c r="F8" s="64" t="s">
        <v>11</v>
      </c>
      <c r="G8" s="65"/>
      <c r="H8" s="19" t="str">
        <f>IF((COUNTIF($D$14:$D$53,"Kids Girls"))=0,"",COUNTIF(($D$14:$D$53),"Kids Girls"))</f>
        <v/>
      </c>
      <c r="AB8" t="s">
        <v>8</v>
      </c>
    </row>
    <row r="9" spans="1:28" ht="15.75" x14ac:dyDescent="0.25">
      <c r="A9" s="5"/>
      <c r="B9" s="14" t="s">
        <v>3</v>
      </c>
      <c r="C9" s="25" t="s">
        <v>67</v>
      </c>
      <c r="D9" s="18" t="s">
        <v>12</v>
      </c>
      <c r="E9" s="19">
        <f>IF((COUNTIF($D$14:$D$53,"Bantam Boys"))=0,"",COUNTIF(($D$14:$D$53),"Bantam Boys"))</f>
        <v>2</v>
      </c>
      <c r="F9" s="64" t="s">
        <v>13</v>
      </c>
      <c r="G9" s="65"/>
      <c r="H9" s="19" t="str">
        <f>IF((COUNTIF($D$14:$D$53,"Bantam Girls"))=0,"",COUNTIF(($D$14:$D$53),"Bantam Girls"))</f>
        <v/>
      </c>
      <c r="AB9" t="s">
        <v>9</v>
      </c>
    </row>
    <row r="10" spans="1:28" ht="15.75" x14ac:dyDescent="0.25">
      <c r="A10" s="5"/>
      <c r="B10" s="20" t="s">
        <v>18</v>
      </c>
      <c r="C10" s="21">
        <f>COUNT(E14:E53)</f>
        <v>8</v>
      </c>
      <c r="D10" s="18" t="s">
        <v>14</v>
      </c>
      <c r="E10" s="19" t="str">
        <f>IF((COUNTIF($D$14:$D$33,"Cadet Boys"))=0,"",COUNTIF(($D$14:$D$33),"Cadet Boys"))</f>
        <v/>
      </c>
      <c r="F10" s="64" t="s">
        <v>15</v>
      </c>
      <c r="G10" s="65"/>
      <c r="H10" s="19">
        <f>IF((COUNTIF($D$14:$D$33,"Cadet Girls"))=0,"",COUNTIF(($D$14:$D$33),"Cadet Girls"))</f>
        <v>1</v>
      </c>
      <c r="AB10" t="s">
        <v>10</v>
      </c>
    </row>
    <row r="11" spans="1:28" ht="16.5" thickBot="1" x14ac:dyDescent="0.3">
      <c r="A11" s="5"/>
      <c r="B11" s="20" t="s">
        <v>24</v>
      </c>
      <c r="C11" s="22">
        <f>IF(C10&gt;0,C10*20,"")</f>
        <v>160</v>
      </c>
      <c r="D11" s="23" t="s">
        <v>17</v>
      </c>
      <c r="E11" s="24" t="str">
        <f>IF((COUNTIF($D$14:$D$53,"High School Open Boys"))=0,"",COUNTIF(($D$14:$D$53),"High School Open Boys"))</f>
        <v/>
      </c>
      <c r="F11" s="66" t="s">
        <v>16</v>
      </c>
      <c r="G11" s="67"/>
      <c r="H11" s="24" t="str">
        <f>IF((COUNTIF($D$14:$D$53,"High School Open Girls"))=0,"",COUNTIF(($D$14:$D$53),"High School Open Girls"))</f>
        <v/>
      </c>
      <c r="AB11" t="s">
        <v>11</v>
      </c>
    </row>
    <row r="12" spans="1:28" x14ac:dyDescent="0.25">
      <c r="AB12" t="s">
        <v>12</v>
      </c>
    </row>
    <row r="13" spans="1:28" ht="16.5" thickBot="1" x14ac:dyDescent="0.3">
      <c r="A13" s="5"/>
      <c r="B13" s="6" t="s">
        <v>4</v>
      </c>
      <c r="C13" s="6" t="s">
        <v>5</v>
      </c>
      <c r="D13" s="6" t="s">
        <v>19</v>
      </c>
      <c r="E13" s="6" t="s">
        <v>25</v>
      </c>
      <c r="F13" s="6" t="s">
        <v>20</v>
      </c>
      <c r="G13" s="57" t="s">
        <v>21</v>
      </c>
      <c r="H13" s="57"/>
      <c r="AB13" t="s">
        <v>13</v>
      </c>
    </row>
    <row r="14" spans="1:28" ht="16.5" thickTop="1" x14ac:dyDescent="0.25">
      <c r="A14" s="7">
        <v>1</v>
      </c>
      <c r="B14" s="8" t="s">
        <v>68</v>
      </c>
      <c r="C14" s="9" t="s">
        <v>69</v>
      </c>
      <c r="D14" s="9" t="s">
        <v>10</v>
      </c>
      <c r="E14" s="9">
        <v>40.799999999999997</v>
      </c>
      <c r="F14" s="10" t="str">
        <f>IF(D14="","",(IF((OR(D14="Tykes Boys",D14="Novice Boys",D14="Kids Boys",D14="Bantam Boys",D14="Cadet Boys",D14="High School Open Boys")),"M","F")))</f>
        <v>M</v>
      </c>
      <c r="G14" s="55" t="str">
        <f t="shared" ref="G14:G29" si="0">IF(AND($C$6&gt;0,$B14&gt;0),$C$6,"")</f>
        <v>Brock Jr/Cobra</v>
      </c>
      <c r="H14" s="56"/>
      <c r="AB14" t="s">
        <v>14</v>
      </c>
    </row>
    <row r="15" spans="1:28" ht="15.75" x14ac:dyDescent="0.25">
      <c r="A15" s="7">
        <v>2</v>
      </c>
      <c r="B15" s="11" t="s">
        <v>70</v>
      </c>
      <c r="C15" s="12" t="s">
        <v>71</v>
      </c>
      <c r="D15" s="12" t="s">
        <v>10</v>
      </c>
      <c r="E15" s="12">
        <v>36.6</v>
      </c>
      <c r="F15" s="13" t="str">
        <f t="shared" ref="F15:F53" si="1">IF(D15="","",(IF((OR(D15="Tykes Boys",D15="Novice Boys",D15="Kids Boys",D15="Bantam Boys",D15="Cadet Boys",D15="High School Open Boys")),"M","F")))</f>
        <v>M</v>
      </c>
      <c r="G15" s="55" t="str">
        <f t="shared" si="0"/>
        <v>Brock Jr/Cobra</v>
      </c>
      <c r="H15" s="56"/>
      <c r="AB15" t="s">
        <v>15</v>
      </c>
    </row>
    <row r="16" spans="1:28" ht="15.75" x14ac:dyDescent="0.25">
      <c r="A16" s="7">
        <v>3</v>
      </c>
      <c r="B16" s="11" t="s">
        <v>70</v>
      </c>
      <c r="C16" s="12" t="s">
        <v>72</v>
      </c>
      <c r="D16" s="12" t="s">
        <v>8</v>
      </c>
      <c r="E16" s="12">
        <v>31.8</v>
      </c>
      <c r="F16" s="13" t="str">
        <f t="shared" si="1"/>
        <v>M</v>
      </c>
      <c r="G16" s="55" t="str">
        <f t="shared" si="0"/>
        <v>Brock Jr/Cobra</v>
      </c>
      <c r="H16" s="56"/>
      <c r="AB16" t="s">
        <v>17</v>
      </c>
    </row>
    <row r="17" spans="1:28" ht="15.75" x14ac:dyDescent="0.25">
      <c r="A17" s="7">
        <v>4</v>
      </c>
      <c r="B17" s="11" t="s">
        <v>68</v>
      </c>
      <c r="C17" s="12" t="s">
        <v>73</v>
      </c>
      <c r="D17" s="12" t="s">
        <v>6</v>
      </c>
      <c r="E17" s="12">
        <v>24.5</v>
      </c>
      <c r="F17" s="13" t="str">
        <f t="shared" si="1"/>
        <v>M</v>
      </c>
      <c r="G17" s="55" t="str">
        <f t="shared" si="0"/>
        <v>Brock Jr/Cobra</v>
      </c>
      <c r="H17" s="56"/>
      <c r="AB17" t="s">
        <v>16</v>
      </c>
    </row>
    <row r="18" spans="1:28" ht="15.75" x14ac:dyDescent="0.25">
      <c r="A18" s="7">
        <v>5</v>
      </c>
      <c r="B18" s="11" t="s">
        <v>74</v>
      </c>
      <c r="C18" s="12" t="s">
        <v>75</v>
      </c>
      <c r="D18" s="12" t="s">
        <v>12</v>
      </c>
      <c r="E18" s="12">
        <v>65</v>
      </c>
      <c r="F18" s="13" t="str">
        <f t="shared" si="1"/>
        <v>M</v>
      </c>
      <c r="G18" s="55" t="str">
        <f t="shared" si="0"/>
        <v>Brock Jr/Cobra</v>
      </c>
      <c r="H18" s="56"/>
    </row>
    <row r="19" spans="1:28" ht="15.75" x14ac:dyDescent="0.25">
      <c r="A19" s="7">
        <v>6</v>
      </c>
      <c r="B19" s="11" t="s">
        <v>74</v>
      </c>
      <c r="C19" s="12" t="s">
        <v>75</v>
      </c>
      <c r="D19" s="12" t="s">
        <v>10</v>
      </c>
      <c r="E19" s="12">
        <v>65</v>
      </c>
      <c r="F19" s="13" t="str">
        <f t="shared" si="1"/>
        <v>M</v>
      </c>
      <c r="G19" s="55" t="str">
        <f t="shared" si="0"/>
        <v>Brock Jr/Cobra</v>
      </c>
      <c r="H19" s="56"/>
    </row>
    <row r="20" spans="1:28" ht="15.75" x14ac:dyDescent="0.25">
      <c r="A20" s="7">
        <v>7</v>
      </c>
      <c r="B20" s="11" t="s">
        <v>76</v>
      </c>
      <c r="C20" s="12" t="s">
        <v>77</v>
      </c>
      <c r="D20" s="12" t="s">
        <v>12</v>
      </c>
      <c r="E20" s="12">
        <v>38.5</v>
      </c>
      <c r="F20" s="13" t="str">
        <f t="shared" si="1"/>
        <v>M</v>
      </c>
      <c r="G20" s="55" t="str">
        <f t="shared" si="0"/>
        <v>Brock Jr/Cobra</v>
      </c>
      <c r="H20" s="56"/>
    </row>
    <row r="21" spans="1:28" ht="15.75" x14ac:dyDescent="0.25">
      <c r="A21" s="7">
        <v>8</v>
      </c>
      <c r="B21" s="11" t="s">
        <v>78</v>
      </c>
      <c r="C21" s="12" t="s">
        <v>79</v>
      </c>
      <c r="D21" s="12" t="s">
        <v>15</v>
      </c>
      <c r="E21" s="12">
        <v>58</v>
      </c>
      <c r="F21" s="13" t="str">
        <f t="shared" si="1"/>
        <v>F</v>
      </c>
      <c r="G21" s="55" t="str">
        <f t="shared" si="0"/>
        <v>Brock Jr/Cobra</v>
      </c>
      <c r="H21" s="56"/>
    </row>
    <row r="22" spans="1:28" ht="15.75" x14ac:dyDescent="0.25">
      <c r="A22" s="7">
        <v>9</v>
      </c>
      <c r="B22" s="11"/>
      <c r="C22" s="12"/>
      <c r="D22" s="12"/>
      <c r="E22" s="12"/>
      <c r="F22" s="13" t="str">
        <f t="shared" si="1"/>
        <v/>
      </c>
      <c r="G22" s="55" t="str">
        <f t="shared" si="0"/>
        <v/>
      </c>
      <c r="H22" s="56"/>
    </row>
    <row r="23" spans="1:28" ht="15.75" x14ac:dyDescent="0.25">
      <c r="A23" s="7">
        <v>10</v>
      </c>
      <c r="B23" s="11"/>
      <c r="C23" s="12"/>
      <c r="D23" s="12"/>
      <c r="E23" s="12"/>
      <c r="F23" s="13" t="str">
        <f t="shared" si="1"/>
        <v/>
      </c>
      <c r="G23" s="55" t="str">
        <f t="shared" si="0"/>
        <v/>
      </c>
      <c r="H23" s="56"/>
    </row>
    <row r="24" spans="1:28" ht="15.75" x14ac:dyDescent="0.25">
      <c r="A24" s="7">
        <v>11</v>
      </c>
      <c r="B24" s="11"/>
      <c r="C24" s="12"/>
      <c r="D24" s="12"/>
      <c r="E24" s="12"/>
      <c r="F24" s="13" t="str">
        <f t="shared" si="1"/>
        <v/>
      </c>
      <c r="G24" s="55" t="str">
        <f t="shared" si="0"/>
        <v/>
      </c>
      <c r="H24" s="56"/>
    </row>
    <row r="25" spans="1:28" ht="15.75" x14ac:dyDescent="0.25">
      <c r="A25" s="7">
        <v>12</v>
      </c>
      <c r="B25" s="11"/>
      <c r="C25" s="12"/>
      <c r="D25" s="12"/>
      <c r="E25" s="12"/>
      <c r="F25" s="13" t="str">
        <f t="shared" si="1"/>
        <v/>
      </c>
      <c r="G25" s="55" t="str">
        <f t="shared" si="0"/>
        <v/>
      </c>
      <c r="H25" s="56"/>
    </row>
    <row r="26" spans="1:28" ht="15.75" x14ac:dyDescent="0.25">
      <c r="A26" s="7">
        <v>13</v>
      </c>
      <c r="B26" s="11"/>
      <c r="C26" s="12"/>
      <c r="D26" s="12"/>
      <c r="E26" s="12"/>
      <c r="F26" s="13" t="str">
        <f t="shared" si="1"/>
        <v/>
      </c>
      <c r="G26" s="55" t="str">
        <f t="shared" si="0"/>
        <v/>
      </c>
      <c r="H26" s="56"/>
    </row>
    <row r="27" spans="1:28" ht="15.75" x14ac:dyDescent="0.25">
      <c r="A27" s="7">
        <v>14</v>
      </c>
      <c r="B27" s="11"/>
      <c r="C27" s="12"/>
      <c r="D27" s="12"/>
      <c r="E27" s="12"/>
      <c r="F27" s="13" t="str">
        <f t="shared" si="1"/>
        <v/>
      </c>
      <c r="G27" s="55" t="str">
        <f t="shared" si="0"/>
        <v/>
      </c>
      <c r="H27" s="56"/>
    </row>
    <row r="28" spans="1:28" ht="15.75" x14ac:dyDescent="0.25">
      <c r="A28" s="7">
        <v>15</v>
      </c>
      <c r="B28" s="11"/>
      <c r="C28" s="12"/>
      <c r="D28" s="12"/>
      <c r="E28" s="12"/>
      <c r="F28" s="13" t="str">
        <f t="shared" si="1"/>
        <v/>
      </c>
      <c r="G28" s="55" t="str">
        <f t="shared" si="0"/>
        <v/>
      </c>
      <c r="H28" s="56"/>
    </row>
    <row r="29" spans="1:28" ht="15.75" x14ac:dyDescent="0.25">
      <c r="A29" s="7">
        <v>16</v>
      </c>
      <c r="B29" s="11"/>
      <c r="C29" s="12"/>
      <c r="D29" s="12"/>
      <c r="E29" s="12"/>
      <c r="F29" s="13" t="str">
        <f t="shared" si="1"/>
        <v/>
      </c>
      <c r="G29" s="55" t="str">
        <f t="shared" si="0"/>
        <v/>
      </c>
      <c r="H29" s="56"/>
    </row>
    <row r="30" spans="1:28" ht="15.75" x14ac:dyDescent="0.25">
      <c r="A30" s="7">
        <v>17</v>
      </c>
      <c r="B30" s="11"/>
      <c r="C30" s="12"/>
      <c r="D30" s="12"/>
      <c r="E30" s="12"/>
      <c r="F30" s="13"/>
      <c r="G30" s="55"/>
      <c r="H30" s="56"/>
    </row>
    <row r="31" spans="1:28" ht="15.75" x14ac:dyDescent="0.25">
      <c r="A31" s="7">
        <v>18</v>
      </c>
      <c r="B31" s="11"/>
      <c r="C31" s="12"/>
      <c r="D31" s="12"/>
      <c r="E31" s="12"/>
      <c r="F31" s="13" t="str">
        <f t="shared" si="1"/>
        <v/>
      </c>
      <c r="G31" s="55" t="str">
        <f>IF(AND($C$6&gt;0,$B31&gt;0),$C$6,"")</f>
        <v/>
      </c>
      <c r="H31" s="56"/>
    </row>
    <row r="32" spans="1:28" ht="15.75" x14ac:dyDescent="0.25">
      <c r="A32" s="7">
        <v>19</v>
      </c>
      <c r="B32" s="11"/>
      <c r="C32" s="12"/>
      <c r="D32" s="12"/>
      <c r="E32" s="12"/>
      <c r="F32" s="13" t="str">
        <f t="shared" si="1"/>
        <v/>
      </c>
      <c r="G32" s="55" t="str">
        <f>IF(AND($C$6&gt;0,$B32&gt;0),$C$6,"")</f>
        <v/>
      </c>
      <c r="H32" s="56"/>
    </row>
    <row r="33" spans="1:8" ht="15.75" x14ac:dyDescent="0.25">
      <c r="A33" s="7">
        <v>20</v>
      </c>
      <c r="B33" s="11"/>
      <c r="C33" s="12"/>
      <c r="D33" s="12"/>
      <c r="E33" s="12"/>
      <c r="F33" s="13" t="str">
        <f t="shared" si="1"/>
        <v/>
      </c>
      <c r="G33" s="53" t="str">
        <f>IF(AND($C$6&gt;0,$B33&gt;0),$C$6,"")</f>
        <v/>
      </c>
      <c r="H33" s="54"/>
    </row>
    <row r="34" spans="1:8" ht="15.75" x14ac:dyDescent="0.25">
      <c r="A34" s="7">
        <v>21</v>
      </c>
      <c r="B34" s="11"/>
      <c r="C34" s="12"/>
      <c r="D34" s="12"/>
      <c r="E34" s="12"/>
      <c r="F34" s="13" t="str">
        <f t="shared" si="1"/>
        <v/>
      </c>
      <c r="G34" s="53" t="str">
        <f t="shared" ref="G34:G53" si="2">IF(AND($C$6&gt;0,$B34&gt;0),$C$6,"")</f>
        <v/>
      </c>
      <c r="H34" s="54"/>
    </row>
    <row r="35" spans="1:8" ht="15.75" x14ac:dyDescent="0.25">
      <c r="A35" s="7">
        <v>22</v>
      </c>
      <c r="B35" s="11"/>
      <c r="C35" s="12"/>
      <c r="D35" s="12"/>
      <c r="E35" s="12"/>
      <c r="F35" s="13" t="str">
        <f t="shared" si="1"/>
        <v/>
      </c>
      <c r="G35" s="53" t="str">
        <f t="shared" si="2"/>
        <v/>
      </c>
      <c r="H35" s="54"/>
    </row>
    <row r="36" spans="1:8" ht="15.75" x14ac:dyDescent="0.25">
      <c r="A36" s="7">
        <v>23</v>
      </c>
      <c r="B36" s="11"/>
      <c r="C36" s="12"/>
      <c r="D36" s="12"/>
      <c r="E36" s="12"/>
      <c r="F36" s="13" t="str">
        <f t="shared" si="1"/>
        <v/>
      </c>
      <c r="G36" s="53" t="str">
        <f t="shared" si="2"/>
        <v/>
      </c>
      <c r="H36" s="54"/>
    </row>
    <row r="37" spans="1:8" ht="15.75" x14ac:dyDescent="0.25">
      <c r="A37" s="7">
        <v>24</v>
      </c>
      <c r="B37" s="11"/>
      <c r="C37" s="12"/>
      <c r="D37" s="12"/>
      <c r="E37" s="12"/>
      <c r="F37" s="13" t="str">
        <f t="shared" si="1"/>
        <v/>
      </c>
      <c r="G37" s="53" t="str">
        <f t="shared" si="2"/>
        <v/>
      </c>
      <c r="H37" s="54"/>
    </row>
    <row r="38" spans="1:8" ht="15.75" x14ac:dyDescent="0.25">
      <c r="A38" s="7">
        <v>25</v>
      </c>
      <c r="B38" s="11"/>
      <c r="C38" s="12"/>
      <c r="D38" s="12"/>
      <c r="E38" s="12"/>
      <c r="F38" s="13" t="str">
        <f t="shared" si="1"/>
        <v/>
      </c>
      <c r="G38" s="53" t="str">
        <f t="shared" si="2"/>
        <v/>
      </c>
      <c r="H38" s="54"/>
    </row>
    <row r="39" spans="1:8" ht="15.75" x14ac:dyDescent="0.25">
      <c r="A39" s="7">
        <v>26</v>
      </c>
      <c r="B39" s="11"/>
      <c r="C39" s="12"/>
      <c r="D39" s="12"/>
      <c r="E39" s="12"/>
      <c r="F39" s="13" t="str">
        <f t="shared" si="1"/>
        <v/>
      </c>
      <c r="G39" s="53" t="str">
        <f t="shared" si="2"/>
        <v/>
      </c>
      <c r="H39" s="54"/>
    </row>
    <row r="40" spans="1:8" ht="15.75" x14ac:dyDescent="0.25">
      <c r="A40" s="7">
        <v>27</v>
      </c>
      <c r="B40" s="11"/>
      <c r="C40" s="12"/>
      <c r="D40" s="12"/>
      <c r="E40" s="12"/>
      <c r="F40" s="13" t="str">
        <f t="shared" si="1"/>
        <v/>
      </c>
      <c r="G40" s="53" t="str">
        <f t="shared" si="2"/>
        <v/>
      </c>
      <c r="H40" s="54"/>
    </row>
    <row r="41" spans="1:8" ht="15.75" x14ac:dyDescent="0.25">
      <c r="A41" s="7">
        <v>28</v>
      </c>
      <c r="B41" s="11"/>
      <c r="C41" s="12"/>
      <c r="D41" s="12"/>
      <c r="E41" s="12"/>
      <c r="F41" s="13" t="str">
        <f t="shared" si="1"/>
        <v/>
      </c>
      <c r="G41" s="53" t="str">
        <f>IF(AND($C$6&gt;0,$B41&gt;0),$C$6,"")</f>
        <v/>
      </c>
      <c r="H41" s="54"/>
    </row>
    <row r="42" spans="1:8" ht="15.75" x14ac:dyDescent="0.25">
      <c r="A42" s="7">
        <v>29</v>
      </c>
      <c r="B42" s="11"/>
      <c r="C42" s="12"/>
      <c r="D42" s="12"/>
      <c r="E42" s="12"/>
      <c r="F42" s="13" t="str">
        <f t="shared" si="1"/>
        <v/>
      </c>
      <c r="G42" s="53" t="str">
        <f>IF(AND($C$6&gt;0,$B42&gt;0),$C$6,"")</f>
        <v/>
      </c>
      <c r="H42" s="54"/>
    </row>
    <row r="43" spans="1:8" ht="15.75" x14ac:dyDescent="0.25">
      <c r="A43" s="7">
        <v>30</v>
      </c>
      <c r="B43" s="11"/>
      <c r="C43" s="12"/>
      <c r="D43" s="12"/>
      <c r="E43" s="12"/>
      <c r="F43" s="13" t="str">
        <f t="shared" si="1"/>
        <v/>
      </c>
      <c r="G43" s="53" t="str">
        <f t="shared" si="2"/>
        <v/>
      </c>
      <c r="H43" s="54"/>
    </row>
    <row r="44" spans="1:8" ht="15.75" x14ac:dyDescent="0.25">
      <c r="A44" s="7">
        <v>31</v>
      </c>
      <c r="B44" s="11"/>
      <c r="C44" s="12"/>
      <c r="D44" s="12"/>
      <c r="E44" s="12"/>
      <c r="F44" s="13" t="str">
        <f t="shared" si="1"/>
        <v/>
      </c>
      <c r="G44" s="53" t="str">
        <f t="shared" si="2"/>
        <v/>
      </c>
      <c r="H44" s="54"/>
    </row>
    <row r="45" spans="1:8" ht="15.75" x14ac:dyDescent="0.25">
      <c r="A45" s="7">
        <v>32</v>
      </c>
      <c r="B45" s="11"/>
      <c r="C45" s="12"/>
      <c r="D45" s="12"/>
      <c r="E45" s="12"/>
      <c r="F45" s="13" t="str">
        <f t="shared" si="1"/>
        <v/>
      </c>
      <c r="G45" s="53" t="str">
        <f t="shared" si="2"/>
        <v/>
      </c>
      <c r="H45" s="54"/>
    </row>
    <row r="46" spans="1:8" ht="15.75" x14ac:dyDescent="0.25">
      <c r="A46" s="7">
        <v>33</v>
      </c>
      <c r="B46" s="11"/>
      <c r="C46" s="12"/>
      <c r="D46" s="12"/>
      <c r="E46" s="12"/>
      <c r="F46" s="13" t="str">
        <f t="shared" si="1"/>
        <v/>
      </c>
      <c r="G46" s="53" t="str">
        <f t="shared" si="2"/>
        <v/>
      </c>
      <c r="H46" s="54"/>
    </row>
    <row r="47" spans="1:8" ht="15.75" x14ac:dyDescent="0.25">
      <c r="A47" s="7">
        <v>34</v>
      </c>
      <c r="B47" s="11"/>
      <c r="C47" s="12"/>
      <c r="D47" s="12"/>
      <c r="E47" s="12"/>
      <c r="F47" s="13" t="str">
        <f t="shared" si="1"/>
        <v/>
      </c>
      <c r="G47" s="53" t="str">
        <f t="shared" si="2"/>
        <v/>
      </c>
      <c r="H47" s="54"/>
    </row>
    <row r="48" spans="1:8" ht="15.75" x14ac:dyDescent="0.25">
      <c r="A48" s="7">
        <v>35</v>
      </c>
      <c r="B48" s="11"/>
      <c r="C48" s="12"/>
      <c r="D48" s="12"/>
      <c r="E48" s="12"/>
      <c r="F48" s="13" t="str">
        <f t="shared" si="1"/>
        <v/>
      </c>
      <c r="G48" s="53" t="str">
        <f t="shared" si="2"/>
        <v/>
      </c>
      <c r="H48" s="54"/>
    </row>
    <row r="49" spans="1:8" ht="15.75" x14ac:dyDescent="0.25">
      <c r="A49" s="7">
        <v>36</v>
      </c>
      <c r="B49" s="11"/>
      <c r="C49" s="12"/>
      <c r="D49" s="12"/>
      <c r="E49" s="12"/>
      <c r="F49" s="13" t="str">
        <f t="shared" si="1"/>
        <v/>
      </c>
      <c r="G49" s="53" t="str">
        <f t="shared" si="2"/>
        <v/>
      </c>
      <c r="H49" s="54"/>
    </row>
    <row r="50" spans="1:8" ht="15.75" x14ac:dyDescent="0.25">
      <c r="A50" s="7">
        <v>37</v>
      </c>
      <c r="B50" s="11"/>
      <c r="C50" s="12"/>
      <c r="D50" s="12"/>
      <c r="E50" s="12"/>
      <c r="F50" s="13" t="str">
        <f t="shared" si="1"/>
        <v/>
      </c>
      <c r="G50" s="53" t="str">
        <f t="shared" si="2"/>
        <v/>
      </c>
      <c r="H50" s="54"/>
    </row>
    <row r="51" spans="1:8" ht="15.75" x14ac:dyDescent="0.25">
      <c r="A51" s="7">
        <v>38</v>
      </c>
      <c r="B51" s="11"/>
      <c r="C51" s="12"/>
      <c r="D51" s="12"/>
      <c r="E51" s="12"/>
      <c r="F51" s="13" t="str">
        <f t="shared" si="1"/>
        <v/>
      </c>
      <c r="G51" s="53" t="str">
        <f t="shared" si="2"/>
        <v/>
      </c>
      <c r="H51" s="54"/>
    </row>
    <row r="52" spans="1:8" ht="15.75" x14ac:dyDescent="0.25">
      <c r="A52" s="7">
        <v>39</v>
      </c>
      <c r="B52" s="11"/>
      <c r="C52" s="12"/>
      <c r="D52" s="12"/>
      <c r="E52" s="12"/>
      <c r="F52" s="13" t="str">
        <f t="shared" si="1"/>
        <v/>
      </c>
      <c r="G52" s="53" t="str">
        <f t="shared" si="2"/>
        <v/>
      </c>
      <c r="H52" s="54"/>
    </row>
    <row r="53" spans="1:8" ht="15.75" thickBot="1" x14ac:dyDescent="0.3">
      <c r="A53" s="1">
        <v>40</v>
      </c>
      <c r="B53" s="4"/>
      <c r="C53" s="2"/>
      <c r="D53" s="2"/>
      <c r="E53" s="2"/>
      <c r="F53" s="3" t="str">
        <f t="shared" si="1"/>
        <v/>
      </c>
      <c r="G53" s="51" t="str">
        <f t="shared" si="2"/>
        <v/>
      </c>
      <c r="H53" s="52"/>
    </row>
  </sheetData>
  <mergeCells count="49">
    <mergeCell ref="F9:G9"/>
    <mergeCell ref="B5:C5"/>
    <mergeCell ref="D5:H5"/>
    <mergeCell ref="F6:G6"/>
    <mergeCell ref="F7:G7"/>
    <mergeCell ref="F8:G8"/>
    <mergeCell ref="G22:H22"/>
    <mergeCell ref="F10:G10"/>
    <mergeCell ref="F11:G11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3:H53"/>
    <mergeCell ref="G47:H47"/>
    <mergeCell ref="G48:H48"/>
    <mergeCell ref="G49:H49"/>
    <mergeCell ref="G50:H50"/>
    <mergeCell ref="G51:H51"/>
    <mergeCell ref="G52:H52"/>
  </mergeCells>
  <dataValidations count="1">
    <dataValidation type="list" allowBlank="1" showInputMessage="1" showErrorMessage="1" sqref="D14:D53" xr:uid="{00000000-0002-0000-0300-000000000000}">
      <formula1>$AB$5:$AB$17</formula1>
    </dataValidation>
  </dataValidations>
  <hyperlinks>
    <hyperlink ref="C9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AB53"/>
  <sheetViews>
    <sheetView workbookViewId="0">
      <selection activeCell="A22" sqref="A22:XFD22"/>
    </sheetView>
  </sheetViews>
  <sheetFormatPr defaultRowHeight="15" x14ac:dyDescent="0.25"/>
  <cols>
    <col min="1" max="1" width="7" customWidth="1"/>
    <col min="2" max="2" width="33.42578125" customWidth="1"/>
    <col min="3" max="3" width="25.42578125" customWidth="1"/>
    <col min="4" max="4" width="26" customWidth="1"/>
    <col min="5" max="5" width="14.85546875" customWidth="1"/>
    <col min="6" max="6" width="8.42578125" customWidth="1"/>
    <col min="7" max="7" width="21.28515625" customWidth="1"/>
    <col min="8" max="8" width="13" customWidth="1"/>
    <col min="9" max="9" width="5" customWidth="1"/>
  </cols>
  <sheetData>
    <row r="5" spans="1:28" ht="16.5" thickBot="1" x14ac:dyDescent="0.3">
      <c r="A5" s="5"/>
      <c r="B5" s="59" t="s">
        <v>23</v>
      </c>
      <c r="C5" s="59"/>
      <c r="D5" s="58" t="s">
        <v>22</v>
      </c>
      <c r="E5" s="58"/>
      <c r="F5" s="58"/>
      <c r="G5" s="58"/>
      <c r="H5" s="58"/>
    </row>
    <row r="6" spans="1:28" ht="15.75" x14ac:dyDescent="0.25">
      <c r="A6" s="5"/>
      <c r="B6" s="14" t="s">
        <v>0</v>
      </c>
      <c r="C6" s="15" t="s">
        <v>80</v>
      </c>
      <c r="D6" s="16" t="s">
        <v>6</v>
      </c>
      <c r="E6" s="17">
        <f>IF((COUNTIF($D$14:$D$53,"Tykes Boys"))=0,"",COUNTIF(($D$14:$D$53),"Tykes Boys"))</f>
        <v>1</v>
      </c>
      <c r="F6" s="62" t="s">
        <v>7</v>
      </c>
      <c r="G6" s="63"/>
      <c r="H6" s="17" t="str">
        <f>IF((COUNTIF($D$14:$D$53,"Tykes Girls"))=0,"",COUNTIF(($D$14:$D$53),"Tykes Girls"))</f>
        <v/>
      </c>
      <c r="AB6" t="s">
        <v>6</v>
      </c>
    </row>
    <row r="7" spans="1:28" ht="15.75" x14ac:dyDescent="0.25">
      <c r="A7" s="5"/>
      <c r="B7" s="14" t="s">
        <v>1</v>
      </c>
      <c r="C7" s="15" t="s">
        <v>81</v>
      </c>
      <c r="D7" s="18" t="s">
        <v>8</v>
      </c>
      <c r="E7" s="19" t="str">
        <f>IF((COUNTIF($D$14:$D$53,"Novice Boys"))=0,"",COUNTIF(($D$14:$D$53),"Novice Boys"))</f>
        <v/>
      </c>
      <c r="F7" s="64" t="s">
        <v>9</v>
      </c>
      <c r="G7" s="65"/>
      <c r="H7" s="19">
        <f>IF((COUNTIF($D$14:$D$53,"Novice Girls"))=0,"",COUNTIF(($D$14:$D$53),"Novice Girls"))</f>
        <v>2</v>
      </c>
      <c r="AB7" t="s">
        <v>7</v>
      </c>
    </row>
    <row r="8" spans="1:28" ht="15.75" x14ac:dyDescent="0.25">
      <c r="A8" s="5"/>
      <c r="B8" s="14" t="s">
        <v>2</v>
      </c>
      <c r="C8" s="15" t="s">
        <v>82</v>
      </c>
      <c r="D8" s="18" t="s">
        <v>10</v>
      </c>
      <c r="E8" s="19" t="str">
        <f>IF((COUNTIF($D$14:$D$53,"Kids Boys"))=0,"",COUNTIF(($D$14:$D$53),"Kids Boys"))</f>
        <v/>
      </c>
      <c r="F8" s="64" t="s">
        <v>11</v>
      </c>
      <c r="G8" s="65"/>
      <c r="H8" s="19" t="str">
        <f>IF((COUNTIF($D$14:$D$53,"Kids Girls"))=0,"",COUNTIF(($D$14:$D$53),"Kids Girls"))</f>
        <v/>
      </c>
      <c r="AB8" t="s">
        <v>8</v>
      </c>
    </row>
    <row r="9" spans="1:28" ht="15.75" x14ac:dyDescent="0.25">
      <c r="A9" s="5"/>
      <c r="B9" s="14" t="s">
        <v>3</v>
      </c>
      <c r="C9" s="25" t="s">
        <v>83</v>
      </c>
      <c r="D9" s="18" t="s">
        <v>12</v>
      </c>
      <c r="E9" s="19">
        <f>IF((COUNTIF($D$14:$D$53,"Bantam Boys"))=0,"",COUNTIF(($D$14:$D$53),"Bantam Boys"))</f>
        <v>1</v>
      </c>
      <c r="F9" s="64" t="s">
        <v>13</v>
      </c>
      <c r="G9" s="65"/>
      <c r="H9" s="19">
        <f>IF((COUNTIF($D$14:$D$53,"Bantam Girls"))=0,"",COUNTIF(($D$14:$D$53),"Bantam Girls"))</f>
        <v>1</v>
      </c>
      <c r="AB9" t="s">
        <v>9</v>
      </c>
    </row>
    <row r="10" spans="1:28" ht="15.75" x14ac:dyDescent="0.25">
      <c r="A10" s="5"/>
      <c r="B10" s="20" t="s">
        <v>18</v>
      </c>
      <c r="C10" s="21">
        <f>COUNT(E14:E53)</f>
        <v>11</v>
      </c>
      <c r="D10" s="18" t="s">
        <v>14</v>
      </c>
      <c r="E10" s="19">
        <f>IF((COUNTIF($D$14:$D$33,"Cadet Boys"))=0,"",COUNTIF(($D$14:$D$33),"Cadet Boys"))</f>
        <v>2</v>
      </c>
      <c r="F10" s="64" t="s">
        <v>15</v>
      </c>
      <c r="G10" s="65"/>
      <c r="H10" s="19">
        <f>IF((COUNTIF($D$14:$D$33,"Cadet Girls"))=0,"",COUNTIF(($D$14:$D$33),"Cadet Girls"))</f>
        <v>1</v>
      </c>
      <c r="AB10" t="s">
        <v>10</v>
      </c>
    </row>
    <row r="11" spans="1:28" ht="16.5" thickBot="1" x14ac:dyDescent="0.3">
      <c r="A11" s="5"/>
      <c r="B11" s="20" t="s">
        <v>24</v>
      </c>
      <c r="C11" s="22">
        <f>IF(C10&gt;0,C10*20,"")</f>
        <v>220</v>
      </c>
      <c r="D11" s="23" t="s">
        <v>17</v>
      </c>
      <c r="E11" s="24">
        <f>IF((COUNTIF($D$14:$D$53,"High School Open Boys"))=0,"",COUNTIF(($D$14:$D$53),"High School Open Boys"))</f>
        <v>2</v>
      </c>
      <c r="F11" s="66" t="s">
        <v>16</v>
      </c>
      <c r="G11" s="67"/>
      <c r="H11" s="24">
        <f>IF((COUNTIF($D$14:$D$53,"High School Open Girls"))=0,"",COUNTIF(($D$14:$D$53),"High School Open Girls"))</f>
        <v>1</v>
      </c>
      <c r="AB11" t="s">
        <v>11</v>
      </c>
    </row>
    <row r="12" spans="1:28" x14ac:dyDescent="0.25">
      <c r="AB12" t="s">
        <v>12</v>
      </c>
    </row>
    <row r="13" spans="1:28" ht="16.5" thickBot="1" x14ac:dyDescent="0.3">
      <c r="A13" s="5"/>
      <c r="B13" s="6" t="s">
        <v>4</v>
      </c>
      <c r="C13" s="6" t="s">
        <v>5</v>
      </c>
      <c r="D13" s="6" t="s">
        <v>19</v>
      </c>
      <c r="E13" s="6" t="s">
        <v>25</v>
      </c>
      <c r="F13" s="6" t="s">
        <v>20</v>
      </c>
      <c r="G13" s="57" t="s">
        <v>21</v>
      </c>
      <c r="H13" s="57"/>
      <c r="AB13" t="s">
        <v>13</v>
      </c>
    </row>
    <row r="14" spans="1:28" ht="16.5" thickTop="1" x14ac:dyDescent="0.25">
      <c r="A14" s="7">
        <v>1</v>
      </c>
      <c r="B14" s="8" t="s">
        <v>84</v>
      </c>
      <c r="C14" s="9" t="s">
        <v>85</v>
      </c>
      <c r="D14" s="9" t="s">
        <v>6</v>
      </c>
      <c r="E14" s="9">
        <v>23.1</v>
      </c>
      <c r="F14" s="10" t="str">
        <f>IF(D14="","",(IF((OR(D14="Tykes Boys",D14="Novice Boys",D14="Kids Boys",D14="Bantam Boys",D14="Cadet Boys",D14="High School Open Boys")),"M","F")))</f>
        <v>M</v>
      </c>
      <c r="G14" s="60" t="str">
        <f t="shared" ref="G14:G29" si="0">IF(AND($C$6&gt;0,$B14&gt;0),$C$6,"")</f>
        <v>NCWC</v>
      </c>
      <c r="H14" s="61"/>
      <c r="AB14" t="s">
        <v>14</v>
      </c>
    </row>
    <row r="15" spans="1:28" ht="15.75" x14ac:dyDescent="0.25">
      <c r="A15" s="7">
        <v>2</v>
      </c>
      <c r="B15" s="11" t="s">
        <v>86</v>
      </c>
      <c r="C15" s="12" t="s">
        <v>87</v>
      </c>
      <c r="D15" s="12" t="s">
        <v>9</v>
      </c>
      <c r="E15" s="12">
        <v>26.5</v>
      </c>
      <c r="F15" s="13" t="str">
        <f t="shared" ref="F15:F53" si="1">IF(D15="","",(IF((OR(D15="Tykes Boys",D15="Novice Boys",D15="Kids Boys",D15="Bantam Boys",D15="Cadet Boys",D15="High School Open Boys")),"M","F")))</f>
        <v>F</v>
      </c>
      <c r="G15" s="55" t="str">
        <f t="shared" si="0"/>
        <v>NCWC</v>
      </c>
      <c r="H15" s="56"/>
      <c r="AB15" t="s">
        <v>15</v>
      </c>
    </row>
    <row r="16" spans="1:28" ht="15.75" x14ac:dyDescent="0.25">
      <c r="A16" s="7">
        <v>3</v>
      </c>
      <c r="B16" s="11" t="s">
        <v>86</v>
      </c>
      <c r="C16" s="12" t="s">
        <v>88</v>
      </c>
      <c r="D16" s="12" t="s">
        <v>9</v>
      </c>
      <c r="E16" s="12">
        <v>31</v>
      </c>
      <c r="F16" s="13" t="str">
        <f t="shared" si="1"/>
        <v>F</v>
      </c>
      <c r="G16" s="55" t="str">
        <f t="shared" si="0"/>
        <v>NCWC</v>
      </c>
      <c r="H16" s="56"/>
      <c r="AB16" t="s">
        <v>17</v>
      </c>
    </row>
    <row r="17" spans="1:28" ht="15.75" x14ac:dyDescent="0.25">
      <c r="A17" s="7">
        <v>4</v>
      </c>
      <c r="B17" s="11" t="s">
        <v>86</v>
      </c>
      <c r="C17" s="12" t="s">
        <v>89</v>
      </c>
      <c r="D17" s="12" t="s">
        <v>12</v>
      </c>
      <c r="E17" s="12">
        <v>59.9</v>
      </c>
      <c r="F17" s="13" t="str">
        <f t="shared" si="1"/>
        <v>M</v>
      </c>
      <c r="G17" s="55" t="str">
        <f t="shared" si="0"/>
        <v>NCWC</v>
      </c>
      <c r="H17" s="56"/>
      <c r="AB17" t="s">
        <v>16</v>
      </c>
    </row>
    <row r="18" spans="1:28" ht="15.75" x14ac:dyDescent="0.25">
      <c r="A18" s="7">
        <v>5</v>
      </c>
      <c r="B18" s="11" t="s">
        <v>90</v>
      </c>
      <c r="C18" s="12" t="s">
        <v>91</v>
      </c>
      <c r="D18" s="12" t="s">
        <v>16</v>
      </c>
      <c r="E18" s="12">
        <v>68</v>
      </c>
      <c r="F18" s="13" t="str">
        <f t="shared" si="1"/>
        <v>F</v>
      </c>
      <c r="G18" s="55" t="str">
        <f t="shared" si="0"/>
        <v>NCWC</v>
      </c>
      <c r="H18" s="56"/>
    </row>
    <row r="19" spans="1:28" ht="15.75" x14ac:dyDescent="0.25">
      <c r="A19" s="7">
        <v>6</v>
      </c>
      <c r="B19" s="11" t="s">
        <v>92</v>
      </c>
      <c r="C19" s="12" t="s">
        <v>93</v>
      </c>
      <c r="D19" s="12" t="s">
        <v>14</v>
      </c>
      <c r="E19" s="12">
        <v>65.5</v>
      </c>
      <c r="F19" s="13" t="str">
        <f t="shared" si="1"/>
        <v>M</v>
      </c>
      <c r="G19" s="55" t="str">
        <f t="shared" si="0"/>
        <v>NCWC</v>
      </c>
      <c r="H19" s="56"/>
    </row>
    <row r="20" spans="1:28" ht="15.75" x14ac:dyDescent="0.25">
      <c r="A20" s="7">
        <v>7</v>
      </c>
      <c r="B20" s="11" t="s">
        <v>94</v>
      </c>
      <c r="C20" s="12" t="s">
        <v>95</v>
      </c>
      <c r="D20" s="12" t="s">
        <v>17</v>
      </c>
      <c r="E20" s="12">
        <v>85</v>
      </c>
      <c r="F20" s="13" t="str">
        <f t="shared" si="1"/>
        <v>M</v>
      </c>
      <c r="G20" s="55" t="str">
        <f t="shared" si="0"/>
        <v>NCWC</v>
      </c>
      <c r="H20" s="56"/>
    </row>
    <row r="21" spans="1:28" ht="15.75" x14ac:dyDescent="0.25">
      <c r="A21" s="7">
        <v>8</v>
      </c>
      <c r="B21" s="11" t="s">
        <v>96</v>
      </c>
      <c r="C21" s="12" t="s">
        <v>97</v>
      </c>
      <c r="D21" s="12" t="s">
        <v>17</v>
      </c>
      <c r="E21" s="12">
        <v>69</v>
      </c>
      <c r="F21" s="13" t="str">
        <f t="shared" si="1"/>
        <v>M</v>
      </c>
      <c r="G21" s="55" t="str">
        <f t="shared" si="0"/>
        <v>NCWC</v>
      </c>
      <c r="H21" s="56"/>
    </row>
    <row r="22" spans="1:28" ht="15.75" x14ac:dyDescent="0.25">
      <c r="A22" s="7">
        <v>9</v>
      </c>
      <c r="B22" s="11" t="s">
        <v>98</v>
      </c>
      <c r="C22" s="12" t="s">
        <v>99</v>
      </c>
      <c r="D22" s="12" t="s">
        <v>14</v>
      </c>
      <c r="E22" s="12">
        <v>58</v>
      </c>
      <c r="F22" s="13" t="str">
        <f t="shared" si="1"/>
        <v>M</v>
      </c>
      <c r="G22" s="55" t="str">
        <f t="shared" si="0"/>
        <v>NCWC</v>
      </c>
      <c r="H22" s="56"/>
    </row>
    <row r="23" spans="1:28" ht="15.75" x14ac:dyDescent="0.25">
      <c r="A23" s="7">
        <v>10</v>
      </c>
      <c r="B23" s="11" t="s">
        <v>100</v>
      </c>
      <c r="C23" s="12" t="s">
        <v>101</v>
      </c>
      <c r="D23" s="12" t="s">
        <v>13</v>
      </c>
      <c r="E23" s="12">
        <v>67</v>
      </c>
      <c r="F23" s="13" t="str">
        <f t="shared" si="1"/>
        <v>F</v>
      </c>
      <c r="G23" s="55" t="str">
        <f t="shared" si="0"/>
        <v>NCWC</v>
      </c>
      <c r="H23" s="56"/>
    </row>
    <row r="24" spans="1:28" ht="15.75" x14ac:dyDescent="0.25">
      <c r="A24" s="7">
        <v>11</v>
      </c>
      <c r="B24" s="11" t="s">
        <v>100</v>
      </c>
      <c r="C24" s="12" t="s">
        <v>101</v>
      </c>
      <c r="D24" s="12" t="s">
        <v>15</v>
      </c>
      <c r="E24" s="12">
        <v>67</v>
      </c>
      <c r="F24" s="13" t="str">
        <f t="shared" si="1"/>
        <v>F</v>
      </c>
      <c r="G24" s="55" t="str">
        <f t="shared" si="0"/>
        <v>NCWC</v>
      </c>
      <c r="H24" s="56"/>
    </row>
    <row r="25" spans="1:28" ht="15.75" x14ac:dyDescent="0.25">
      <c r="A25" s="7">
        <v>12</v>
      </c>
      <c r="B25" s="11"/>
      <c r="C25" s="12"/>
      <c r="D25" s="12"/>
      <c r="E25" s="12"/>
      <c r="F25" s="13" t="str">
        <f t="shared" si="1"/>
        <v/>
      </c>
      <c r="G25" s="55" t="str">
        <f t="shared" si="0"/>
        <v/>
      </c>
      <c r="H25" s="56"/>
    </row>
    <row r="26" spans="1:28" ht="15.75" x14ac:dyDescent="0.25">
      <c r="A26" s="7">
        <v>13</v>
      </c>
      <c r="B26" s="11"/>
      <c r="C26" s="12"/>
      <c r="D26" s="12"/>
      <c r="E26" s="12"/>
      <c r="F26" s="13" t="str">
        <f t="shared" si="1"/>
        <v/>
      </c>
      <c r="G26" s="55" t="str">
        <f t="shared" si="0"/>
        <v/>
      </c>
      <c r="H26" s="56"/>
    </row>
    <row r="27" spans="1:28" ht="15.75" x14ac:dyDescent="0.25">
      <c r="A27" s="7">
        <v>14</v>
      </c>
      <c r="B27" s="11"/>
      <c r="C27" s="12"/>
      <c r="D27" s="12"/>
      <c r="E27" s="12"/>
      <c r="F27" s="13" t="str">
        <f t="shared" si="1"/>
        <v/>
      </c>
      <c r="G27" s="55" t="str">
        <f t="shared" si="0"/>
        <v/>
      </c>
      <c r="H27" s="56"/>
    </row>
    <row r="28" spans="1:28" ht="15.75" x14ac:dyDescent="0.25">
      <c r="A28" s="7">
        <v>15</v>
      </c>
      <c r="B28" s="11"/>
      <c r="C28" s="12"/>
      <c r="D28" s="12"/>
      <c r="E28" s="12"/>
      <c r="F28" s="13" t="str">
        <f t="shared" si="1"/>
        <v/>
      </c>
      <c r="G28" s="55" t="str">
        <f t="shared" si="0"/>
        <v/>
      </c>
      <c r="H28" s="56"/>
    </row>
    <row r="29" spans="1:28" ht="15.75" x14ac:dyDescent="0.25">
      <c r="A29" s="7">
        <v>16</v>
      </c>
      <c r="B29" s="11"/>
      <c r="C29" s="12"/>
      <c r="D29" s="12"/>
      <c r="E29" s="12"/>
      <c r="F29" s="13" t="str">
        <f t="shared" si="1"/>
        <v/>
      </c>
      <c r="G29" s="55" t="str">
        <f t="shared" si="0"/>
        <v/>
      </c>
      <c r="H29" s="56"/>
    </row>
    <row r="30" spans="1:28" ht="15.75" x14ac:dyDescent="0.25">
      <c r="A30" s="7">
        <v>17</v>
      </c>
      <c r="B30" s="11"/>
      <c r="C30" s="12"/>
      <c r="D30" s="12"/>
      <c r="E30" s="12"/>
      <c r="F30" s="13"/>
      <c r="G30" s="55"/>
      <c r="H30" s="56"/>
    </row>
    <row r="31" spans="1:28" ht="15.75" x14ac:dyDescent="0.25">
      <c r="A31" s="7">
        <v>18</v>
      </c>
      <c r="B31" s="11"/>
      <c r="C31" s="12"/>
      <c r="D31" s="12"/>
      <c r="E31" s="12"/>
      <c r="F31" s="13" t="str">
        <f t="shared" si="1"/>
        <v/>
      </c>
      <c r="G31" s="55" t="str">
        <f>IF(AND($C$6&gt;0,$B31&gt;0),$C$6,"")</f>
        <v/>
      </c>
      <c r="H31" s="56"/>
    </row>
    <row r="32" spans="1:28" ht="15.75" x14ac:dyDescent="0.25">
      <c r="A32" s="7">
        <v>19</v>
      </c>
      <c r="B32" s="11"/>
      <c r="C32" s="12"/>
      <c r="D32" s="12"/>
      <c r="E32" s="12"/>
      <c r="F32" s="13" t="str">
        <f t="shared" si="1"/>
        <v/>
      </c>
      <c r="G32" s="55" t="str">
        <f>IF(AND($C$6&gt;0,$B32&gt;0),$C$6,"")</f>
        <v/>
      </c>
      <c r="H32" s="56"/>
    </row>
    <row r="33" spans="1:8" ht="15.75" x14ac:dyDescent="0.25">
      <c r="A33" s="7">
        <v>20</v>
      </c>
      <c r="B33" s="11"/>
      <c r="C33" s="12"/>
      <c r="D33" s="12"/>
      <c r="E33" s="12"/>
      <c r="F33" s="13" t="str">
        <f t="shared" si="1"/>
        <v/>
      </c>
      <c r="G33" s="53" t="str">
        <f>IF(AND($C$6&gt;0,$B33&gt;0),$C$6,"")</f>
        <v/>
      </c>
      <c r="H33" s="54"/>
    </row>
    <row r="34" spans="1:8" ht="15.75" x14ac:dyDescent="0.25">
      <c r="A34" s="7">
        <v>21</v>
      </c>
      <c r="B34" s="11"/>
      <c r="C34" s="12"/>
      <c r="D34" s="12"/>
      <c r="E34" s="12"/>
      <c r="F34" s="13" t="str">
        <f t="shared" si="1"/>
        <v/>
      </c>
      <c r="G34" s="53" t="str">
        <f t="shared" ref="G34:G53" si="2">IF(AND($C$6&gt;0,$B34&gt;0),$C$6,"")</f>
        <v/>
      </c>
      <c r="H34" s="54"/>
    </row>
    <row r="35" spans="1:8" ht="15.75" x14ac:dyDescent="0.25">
      <c r="A35" s="7">
        <v>22</v>
      </c>
      <c r="B35" s="11"/>
      <c r="C35" s="12"/>
      <c r="D35" s="12"/>
      <c r="E35" s="12"/>
      <c r="F35" s="13" t="str">
        <f t="shared" si="1"/>
        <v/>
      </c>
      <c r="G35" s="53" t="str">
        <f t="shared" si="2"/>
        <v/>
      </c>
      <c r="H35" s="54"/>
    </row>
    <row r="36" spans="1:8" ht="15.75" x14ac:dyDescent="0.25">
      <c r="A36" s="7">
        <v>23</v>
      </c>
      <c r="B36" s="11"/>
      <c r="C36" s="12"/>
      <c r="D36" s="12"/>
      <c r="E36" s="12"/>
      <c r="F36" s="13" t="str">
        <f t="shared" si="1"/>
        <v/>
      </c>
      <c r="G36" s="53" t="str">
        <f t="shared" si="2"/>
        <v/>
      </c>
      <c r="H36" s="54"/>
    </row>
    <row r="37" spans="1:8" ht="15.75" x14ac:dyDescent="0.25">
      <c r="A37" s="7">
        <v>24</v>
      </c>
      <c r="B37" s="11"/>
      <c r="C37" s="12"/>
      <c r="D37" s="12"/>
      <c r="E37" s="12"/>
      <c r="F37" s="13" t="str">
        <f t="shared" si="1"/>
        <v/>
      </c>
      <c r="G37" s="53" t="str">
        <f t="shared" si="2"/>
        <v/>
      </c>
      <c r="H37" s="54"/>
    </row>
    <row r="38" spans="1:8" ht="15.75" x14ac:dyDescent="0.25">
      <c r="A38" s="7">
        <v>25</v>
      </c>
      <c r="B38" s="11"/>
      <c r="C38" s="12"/>
      <c r="D38" s="12"/>
      <c r="E38" s="12"/>
      <c r="F38" s="13" t="str">
        <f t="shared" si="1"/>
        <v/>
      </c>
      <c r="G38" s="53" t="str">
        <f t="shared" si="2"/>
        <v/>
      </c>
      <c r="H38" s="54"/>
    </row>
    <row r="39" spans="1:8" ht="15.75" x14ac:dyDescent="0.25">
      <c r="A39" s="7">
        <v>26</v>
      </c>
      <c r="B39" s="11"/>
      <c r="C39" s="12"/>
      <c r="D39" s="12"/>
      <c r="E39" s="12"/>
      <c r="F39" s="13" t="str">
        <f t="shared" si="1"/>
        <v/>
      </c>
      <c r="G39" s="53" t="str">
        <f t="shared" si="2"/>
        <v/>
      </c>
      <c r="H39" s="54"/>
    </row>
    <row r="40" spans="1:8" ht="15.75" x14ac:dyDescent="0.25">
      <c r="A40" s="7">
        <v>27</v>
      </c>
      <c r="B40" s="11"/>
      <c r="C40" s="12"/>
      <c r="D40" s="12"/>
      <c r="E40" s="12"/>
      <c r="F40" s="13" t="str">
        <f t="shared" si="1"/>
        <v/>
      </c>
      <c r="G40" s="53" t="str">
        <f t="shared" si="2"/>
        <v/>
      </c>
      <c r="H40" s="54"/>
    </row>
    <row r="41" spans="1:8" ht="15.75" x14ac:dyDescent="0.25">
      <c r="A41" s="7">
        <v>28</v>
      </c>
      <c r="B41" s="11"/>
      <c r="C41" s="12"/>
      <c r="D41" s="12"/>
      <c r="E41" s="12"/>
      <c r="F41" s="13" t="str">
        <f t="shared" si="1"/>
        <v/>
      </c>
      <c r="G41" s="53" t="str">
        <f>IF(AND($C$6&gt;0,$B41&gt;0),$C$6,"")</f>
        <v/>
      </c>
      <c r="H41" s="54"/>
    </row>
    <row r="42" spans="1:8" ht="15.75" x14ac:dyDescent="0.25">
      <c r="A42" s="7">
        <v>29</v>
      </c>
      <c r="B42" s="11"/>
      <c r="C42" s="12"/>
      <c r="D42" s="12"/>
      <c r="E42" s="12"/>
      <c r="F42" s="13" t="str">
        <f t="shared" si="1"/>
        <v/>
      </c>
      <c r="G42" s="53" t="str">
        <f>IF(AND($C$6&gt;0,$B42&gt;0),$C$6,"")</f>
        <v/>
      </c>
      <c r="H42" s="54"/>
    </row>
    <row r="43" spans="1:8" ht="15.75" x14ac:dyDescent="0.25">
      <c r="A43" s="7">
        <v>30</v>
      </c>
      <c r="B43" s="11"/>
      <c r="C43" s="12"/>
      <c r="D43" s="12"/>
      <c r="E43" s="12"/>
      <c r="F43" s="13" t="str">
        <f t="shared" si="1"/>
        <v/>
      </c>
      <c r="G43" s="53" t="str">
        <f t="shared" si="2"/>
        <v/>
      </c>
      <c r="H43" s="54"/>
    </row>
    <row r="44" spans="1:8" ht="15.75" x14ac:dyDescent="0.25">
      <c r="A44" s="7">
        <v>31</v>
      </c>
      <c r="B44" s="11"/>
      <c r="C44" s="12"/>
      <c r="D44" s="12"/>
      <c r="E44" s="12"/>
      <c r="F44" s="13" t="str">
        <f t="shared" si="1"/>
        <v/>
      </c>
      <c r="G44" s="53" t="str">
        <f t="shared" si="2"/>
        <v/>
      </c>
      <c r="H44" s="54"/>
    </row>
    <row r="45" spans="1:8" ht="15.75" x14ac:dyDescent="0.25">
      <c r="A45" s="7">
        <v>32</v>
      </c>
      <c r="B45" s="11"/>
      <c r="C45" s="12"/>
      <c r="D45" s="12"/>
      <c r="E45" s="12"/>
      <c r="F45" s="13" t="str">
        <f t="shared" si="1"/>
        <v/>
      </c>
      <c r="G45" s="53" t="str">
        <f t="shared" si="2"/>
        <v/>
      </c>
      <c r="H45" s="54"/>
    </row>
    <row r="46" spans="1:8" ht="15.75" x14ac:dyDescent="0.25">
      <c r="A46" s="7">
        <v>33</v>
      </c>
      <c r="B46" s="11"/>
      <c r="C46" s="12"/>
      <c r="D46" s="12"/>
      <c r="E46" s="12"/>
      <c r="F46" s="13" t="str">
        <f t="shared" si="1"/>
        <v/>
      </c>
      <c r="G46" s="53" t="str">
        <f t="shared" si="2"/>
        <v/>
      </c>
      <c r="H46" s="54"/>
    </row>
    <row r="47" spans="1:8" ht="15.75" x14ac:dyDescent="0.25">
      <c r="A47" s="7">
        <v>34</v>
      </c>
      <c r="B47" s="11"/>
      <c r="C47" s="12"/>
      <c r="D47" s="12"/>
      <c r="E47" s="12"/>
      <c r="F47" s="13" t="str">
        <f t="shared" si="1"/>
        <v/>
      </c>
      <c r="G47" s="53" t="str">
        <f t="shared" si="2"/>
        <v/>
      </c>
      <c r="H47" s="54"/>
    </row>
    <row r="48" spans="1:8" ht="15.75" x14ac:dyDescent="0.25">
      <c r="A48" s="7">
        <v>35</v>
      </c>
      <c r="B48" s="11"/>
      <c r="C48" s="12"/>
      <c r="D48" s="12"/>
      <c r="E48" s="12"/>
      <c r="F48" s="13" t="str">
        <f t="shared" si="1"/>
        <v/>
      </c>
      <c r="G48" s="53" t="str">
        <f t="shared" si="2"/>
        <v/>
      </c>
      <c r="H48" s="54"/>
    </row>
    <row r="49" spans="1:8" ht="15.75" x14ac:dyDescent="0.25">
      <c r="A49" s="7">
        <v>36</v>
      </c>
      <c r="B49" s="11"/>
      <c r="C49" s="12"/>
      <c r="D49" s="12"/>
      <c r="E49" s="12"/>
      <c r="F49" s="13" t="str">
        <f t="shared" si="1"/>
        <v/>
      </c>
      <c r="G49" s="53" t="str">
        <f t="shared" si="2"/>
        <v/>
      </c>
      <c r="H49" s="54"/>
    </row>
    <row r="50" spans="1:8" ht="15.75" x14ac:dyDescent="0.25">
      <c r="A50" s="7">
        <v>37</v>
      </c>
      <c r="B50" s="11"/>
      <c r="C50" s="12"/>
      <c r="D50" s="12"/>
      <c r="E50" s="12"/>
      <c r="F50" s="13" t="str">
        <f t="shared" si="1"/>
        <v/>
      </c>
      <c r="G50" s="53" t="str">
        <f t="shared" si="2"/>
        <v/>
      </c>
      <c r="H50" s="54"/>
    </row>
    <row r="51" spans="1:8" ht="15.75" x14ac:dyDescent="0.25">
      <c r="A51" s="7">
        <v>38</v>
      </c>
      <c r="B51" s="11"/>
      <c r="C51" s="12"/>
      <c r="D51" s="12"/>
      <c r="E51" s="12"/>
      <c r="F51" s="13" t="str">
        <f t="shared" si="1"/>
        <v/>
      </c>
      <c r="G51" s="53" t="str">
        <f t="shared" si="2"/>
        <v/>
      </c>
      <c r="H51" s="54"/>
    </row>
    <row r="52" spans="1:8" ht="15.75" x14ac:dyDescent="0.25">
      <c r="A52" s="7">
        <v>39</v>
      </c>
      <c r="B52" s="11"/>
      <c r="C52" s="12"/>
      <c r="D52" s="12"/>
      <c r="E52" s="12"/>
      <c r="F52" s="13" t="str">
        <f t="shared" si="1"/>
        <v/>
      </c>
      <c r="G52" s="53" t="str">
        <f t="shared" si="2"/>
        <v/>
      </c>
      <c r="H52" s="54"/>
    </row>
    <row r="53" spans="1:8" ht="15.75" thickBot="1" x14ac:dyDescent="0.3">
      <c r="A53" s="1">
        <v>40</v>
      </c>
      <c r="B53" s="4"/>
      <c r="C53" s="2"/>
      <c r="D53" s="2"/>
      <c r="E53" s="2"/>
      <c r="F53" s="3" t="str">
        <f t="shared" si="1"/>
        <v/>
      </c>
      <c r="G53" s="51" t="str">
        <f t="shared" si="2"/>
        <v/>
      </c>
      <c r="H53" s="52"/>
    </row>
  </sheetData>
  <mergeCells count="49">
    <mergeCell ref="F9:G9"/>
    <mergeCell ref="B5:C5"/>
    <mergeCell ref="D5:H5"/>
    <mergeCell ref="F6:G6"/>
    <mergeCell ref="F7:G7"/>
    <mergeCell ref="F8:G8"/>
    <mergeCell ref="G22:H22"/>
    <mergeCell ref="F10:G10"/>
    <mergeCell ref="F11:G11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3:H53"/>
    <mergeCell ref="G47:H47"/>
    <mergeCell ref="G48:H48"/>
    <mergeCell ref="G49:H49"/>
    <mergeCell ref="G50:H50"/>
    <mergeCell ref="G51:H51"/>
    <mergeCell ref="G52:H52"/>
  </mergeCells>
  <dataValidations count="1">
    <dataValidation type="list" allowBlank="1" showInputMessage="1" showErrorMessage="1" sqref="D14:D53" xr:uid="{00000000-0002-0000-0400-000000000000}">
      <formula1>$AB$5:$AB$17</formula1>
    </dataValidation>
  </dataValidations>
  <hyperlinks>
    <hyperlink ref="C9" r:id="rId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AB53"/>
  <sheetViews>
    <sheetView topLeftCell="A11" workbookViewId="0">
      <selection activeCell="B20" sqref="B20"/>
    </sheetView>
  </sheetViews>
  <sheetFormatPr defaultRowHeight="15" x14ac:dyDescent="0.25"/>
  <cols>
    <col min="1" max="1" width="7" customWidth="1"/>
    <col min="2" max="2" width="33.42578125" customWidth="1"/>
    <col min="3" max="3" width="25.42578125" customWidth="1"/>
    <col min="4" max="4" width="26" customWidth="1"/>
    <col min="5" max="5" width="14.85546875" customWidth="1"/>
    <col min="6" max="6" width="8.42578125" customWidth="1"/>
    <col min="7" max="7" width="21.28515625" customWidth="1"/>
    <col min="8" max="8" width="13" customWidth="1"/>
    <col min="9" max="9" width="5" customWidth="1"/>
  </cols>
  <sheetData>
    <row r="5" spans="1:28" ht="16.5" thickBot="1" x14ac:dyDescent="0.3">
      <c r="A5" s="5"/>
      <c r="B5" s="59" t="s">
        <v>23</v>
      </c>
      <c r="C5" s="59"/>
      <c r="D5" s="58" t="s">
        <v>22</v>
      </c>
      <c r="E5" s="58"/>
      <c r="F5" s="58"/>
      <c r="G5" s="58"/>
      <c r="H5" s="58"/>
    </row>
    <row r="6" spans="1:28" ht="15.75" x14ac:dyDescent="0.25">
      <c r="A6" s="5"/>
      <c r="B6" s="14" t="s">
        <v>0</v>
      </c>
      <c r="C6" s="15" t="s">
        <v>102</v>
      </c>
      <c r="D6" s="16" t="s">
        <v>6</v>
      </c>
      <c r="E6" s="17" t="str">
        <f>IF((COUNTIF($D$14:$D$53,"Tykes Boys"))=0,"",COUNTIF(($D$14:$D$53),"Tykes Boys"))</f>
        <v/>
      </c>
      <c r="F6" s="62" t="s">
        <v>7</v>
      </c>
      <c r="G6" s="63"/>
      <c r="H6" s="17" t="str">
        <f>IF((COUNTIF($D$14:$D$53,"Tykes Girls"))=0,"",COUNTIF(($D$14:$D$53),"Tykes Girls"))</f>
        <v/>
      </c>
      <c r="AB6" t="s">
        <v>6</v>
      </c>
    </row>
    <row r="7" spans="1:28" ht="15.75" x14ac:dyDescent="0.25">
      <c r="A7" s="5"/>
      <c r="B7" s="14" t="s">
        <v>1</v>
      </c>
      <c r="C7" s="15" t="s">
        <v>103</v>
      </c>
      <c r="D7" s="18" t="s">
        <v>8</v>
      </c>
      <c r="E7" s="19">
        <f>IF((COUNTIF($D$14:$D$53,"Novice Boys"))=0,"",COUNTIF(($D$14:$D$53),"Novice Boys"))</f>
        <v>3</v>
      </c>
      <c r="F7" s="64" t="s">
        <v>9</v>
      </c>
      <c r="G7" s="65"/>
      <c r="H7" s="19" t="str">
        <f>IF((COUNTIF($D$14:$D$53,"Novice Girls"))=0,"",COUNTIF(($D$14:$D$53),"Novice Girls"))</f>
        <v/>
      </c>
      <c r="AB7" t="s">
        <v>7</v>
      </c>
    </row>
    <row r="8" spans="1:28" ht="15.75" x14ac:dyDescent="0.25">
      <c r="A8" s="5"/>
      <c r="B8" s="14" t="s">
        <v>2</v>
      </c>
      <c r="C8" s="15" t="s">
        <v>104</v>
      </c>
      <c r="D8" s="18" t="s">
        <v>10</v>
      </c>
      <c r="E8" s="19">
        <f>IF((COUNTIF($D$14:$D$53,"Kids Boys"))=0,"",COUNTIF(($D$14:$D$53),"Kids Boys"))</f>
        <v>3</v>
      </c>
      <c r="F8" s="64" t="s">
        <v>11</v>
      </c>
      <c r="G8" s="65"/>
      <c r="H8" s="19">
        <f>IF((COUNTIF($D$14:$D$53,"Kids Girls"))=0,"",COUNTIF(($D$14:$D$53),"Kids Girls"))</f>
        <v>3</v>
      </c>
      <c r="AB8" t="s">
        <v>8</v>
      </c>
    </row>
    <row r="9" spans="1:28" ht="15.75" x14ac:dyDescent="0.25">
      <c r="A9" s="5"/>
      <c r="B9" s="14" t="s">
        <v>3</v>
      </c>
      <c r="C9" s="25" t="s">
        <v>105</v>
      </c>
      <c r="D9" s="18" t="s">
        <v>12</v>
      </c>
      <c r="E9" s="19">
        <f>IF((COUNTIF($D$14:$D$53,"Bantam Boys"))=0,"",COUNTIF(($D$14:$D$53),"Bantam Boys"))</f>
        <v>12</v>
      </c>
      <c r="F9" s="64" t="s">
        <v>13</v>
      </c>
      <c r="G9" s="65"/>
      <c r="H9" s="19" t="str">
        <f>IF((COUNTIF($D$14:$D$53,"Bantam Girls"))=0,"",COUNTIF(($D$14:$D$53),"Bantam Girls"))</f>
        <v/>
      </c>
      <c r="AB9" t="s">
        <v>9</v>
      </c>
    </row>
    <row r="10" spans="1:28" ht="15.75" x14ac:dyDescent="0.25">
      <c r="A10" s="5"/>
      <c r="B10" s="20" t="s">
        <v>18</v>
      </c>
      <c r="C10" s="21">
        <f>COUNT(E14:E53)</f>
        <v>30</v>
      </c>
      <c r="D10" s="18" t="s">
        <v>14</v>
      </c>
      <c r="E10" s="19" t="str">
        <f>IF((COUNTIF($D$14:$D$33,"Cadet Boys"))=0,"",COUNTIF(($D$14:$D$33),"Cadet Boys"))</f>
        <v/>
      </c>
      <c r="F10" s="64" t="s">
        <v>15</v>
      </c>
      <c r="G10" s="65"/>
      <c r="H10" s="19">
        <f>IF((COUNTIF($D$14:$D$33,"Cadet Girls"))=0,"",COUNTIF(($D$14:$D$33),"Cadet Girls"))</f>
        <v>1</v>
      </c>
      <c r="AB10" t="s">
        <v>10</v>
      </c>
    </row>
    <row r="11" spans="1:28" ht="16.5" thickBot="1" x14ac:dyDescent="0.3">
      <c r="A11" s="5"/>
      <c r="B11" s="20" t="s">
        <v>24</v>
      </c>
      <c r="C11" s="22">
        <f>IF(C10&gt;0,C10*20,"")</f>
        <v>600</v>
      </c>
      <c r="D11" s="23" t="s">
        <v>17</v>
      </c>
      <c r="E11" s="24">
        <f>IF((COUNTIF($D$14:$D$53,"High School Open Boys"))=0,"",COUNTIF(($D$14:$D$53),"High School Open Boys"))</f>
        <v>3</v>
      </c>
      <c r="F11" s="66" t="s">
        <v>16</v>
      </c>
      <c r="G11" s="67"/>
      <c r="H11" s="24">
        <f>IF((COUNTIF($D$14:$D$53,"High School Open Girls"))=0,"",COUNTIF(($D$14:$D$53),"High School Open Girls"))</f>
        <v>1</v>
      </c>
      <c r="AB11" t="s">
        <v>11</v>
      </c>
    </row>
    <row r="12" spans="1:28" x14ac:dyDescent="0.25">
      <c r="AB12" t="s">
        <v>12</v>
      </c>
    </row>
    <row r="13" spans="1:28" ht="15.75" x14ac:dyDescent="0.25">
      <c r="A13" s="5"/>
      <c r="B13" s="26" t="s">
        <v>4</v>
      </c>
      <c r="C13" s="26" t="s">
        <v>5</v>
      </c>
      <c r="D13" s="26" t="s">
        <v>19</v>
      </c>
      <c r="E13" s="26" t="s">
        <v>25</v>
      </c>
      <c r="F13" s="26" t="s">
        <v>20</v>
      </c>
      <c r="G13" s="72" t="s">
        <v>21</v>
      </c>
      <c r="H13" s="72"/>
      <c r="AB13" t="s">
        <v>13</v>
      </c>
    </row>
    <row r="14" spans="1:28" ht="15.75" x14ac:dyDescent="0.25">
      <c r="A14" s="7">
        <v>1</v>
      </c>
      <c r="B14" s="27" t="s">
        <v>106</v>
      </c>
      <c r="C14" s="28" t="s">
        <v>107</v>
      </c>
      <c r="D14" s="29" t="s">
        <v>8</v>
      </c>
      <c r="E14" s="30">
        <v>33.4</v>
      </c>
      <c r="F14" s="31" t="str">
        <f>IF(D14="","",(IF((OR(D14="Tykes Boys",D14="Novice Boys",D14="Kids Boys",D14="Bantam Boys",D14="Cadet Boys",D14="High School Open Boys")),"M","F")))</f>
        <v>M</v>
      </c>
      <c r="G14" s="68" t="str">
        <f t="shared" ref="G14:G29" si="0">IF(AND($C$6&gt;0,$B14&gt;0),$C$6,"")</f>
        <v>Akhara of Champions</v>
      </c>
      <c r="H14" s="68"/>
      <c r="AB14" t="s">
        <v>14</v>
      </c>
    </row>
    <row r="15" spans="1:28" ht="15.75" x14ac:dyDescent="0.25">
      <c r="A15" s="7">
        <v>2</v>
      </c>
      <c r="B15" s="27" t="s">
        <v>108</v>
      </c>
      <c r="C15" s="28" t="s">
        <v>109</v>
      </c>
      <c r="D15" s="29" t="s">
        <v>8</v>
      </c>
      <c r="E15" s="30">
        <v>38.700000000000003</v>
      </c>
      <c r="F15" s="31" t="str">
        <f t="shared" ref="F15:F53" si="1">IF(D15="","",(IF((OR(D15="Tykes Boys",D15="Novice Boys",D15="Kids Boys",D15="Bantam Boys",D15="Cadet Boys",D15="High School Open Boys")),"M","F")))</f>
        <v>M</v>
      </c>
      <c r="G15" s="68" t="str">
        <f t="shared" si="0"/>
        <v>Akhara of Champions</v>
      </c>
      <c r="H15" s="68"/>
      <c r="AB15" t="s">
        <v>15</v>
      </c>
    </row>
    <row r="16" spans="1:28" ht="15.75" x14ac:dyDescent="0.25">
      <c r="A16" s="7">
        <v>3</v>
      </c>
      <c r="B16" s="27" t="s">
        <v>110</v>
      </c>
      <c r="C16" s="28" t="s">
        <v>111</v>
      </c>
      <c r="D16" s="29" t="s">
        <v>8</v>
      </c>
      <c r="E16" s="30">
        <v>51.2</v>
      </c>
      <c r="F16" s="31" t="str">
        <f t="shared" si="1"/>
        <v>M</v>
      </c>
      <c r="G16" s="68" t="str">
        <f t="shared" si="0"/>
        <v>Akhara of Champions</v>
      </c>
      <c r="H16" s="68"/>
      <c r="AB16" t="s">
        <v>17</v>
      </c>
    </row>
    <row r="17" spans="1:28" ht="15.75" x14ac:dyDescent="0.25">
      <c r="A17" s="7">
        <v>4</v>
      </c>
      <c r="B17" s="27" t="s">
        <v>112</v>
      </c>
      <c r="C17" s="28" t="s">
        <v>113</v>
      </c>
      <c r="D17" s="29" t="s">
        <v>11</v>
      </c>
      <c r="E17" s="30">
        <v>35.299999999999997</v>
      </c>
      <c r="F17" s="31" t="str">
        <f t="shared" si="1"/>
        <v>F</v>
      </c>
      <c r="G17" s="68" t="str">
        <f t="shared" si="0"/>
        <v>Akhara of Champions</v>
      </c>
      <c r="H17" s="68"/>
      <c r="AB17" t="s">
        <v>16</v>
      </c>
    </row>
    <row r="18" spans="1:28" ht="15.75" x14ac:dyDescent="0.25">
      <c r="A18" s="7">
        <v>5</v>
      </c>
      <c r="B18" s="27" t="s">
        <v>112</v>
      </c>
      <c r="C18" s="28" t="s">
        <v>114</v>
      </c>
      <c r="D18" s="29" t="s">
        <v>11</v>
      </c>
      <c r="E18" s="30">
        <v>38.6</v>
      </c>
      <c r="F18" s="31" t="str">
        <f t="shared" si="1"/>
        <v>F</v>
      </c>
      <c r="G18" s="68" t="str">
        <f t="shared" si="0"/>
        <v>Akhara of Champions</v>
      </c>
      <c r="H18" s="68"/>
    </row>
    <row r="19" spans="1:28" ht="15.75" x14ac:dyDescent="0.25">
      <c r="A19" s="7">
        <v>6</v>
      </c>
      <c r="B19" s="27" t="s">
        <v>106</v>
      </c>
      <c r="C19" s="28" t="s">
        <v>115</v>
      </c>
      <c r="D19" s="29" t="s">
        <v>11</v>
      </c>
      <c r="E19" s="30">
        <v>41.7</v>
      </c>
      <c r="F19" s="31" t="str">
        <f t="shared" si="1"/>
        <v>F</v>
      </c>
      <c r="G19" s="68" t="str">
        <f t="shared" si="0"/>
        <v>Akhara of Champions</v>
      </c>
      <c r="H19" s="68"/>
    </row>
    <row r="20" spans="1:28" ht="15.75" x14ac:dyDescent="0.25">
      <c r="A20" s="7">
        <v>7</v>
      </c>
      <c r="B20" s="27" t="s">
        <v>112</v>
      </c>
      <c r="C20" s="28" t="s">
        <v>116</v>
      </c>
      <c r="D20" s="29" t="s">
        <v>10</v>
      </c>
      <c r="E20" s="30">
        <v>34.5</v>
      </c>
      <c r="F20" s="31" t="str">
        <f t="shared" si="1"/>
        <v>M</v>
      </c>
      <c r="G20" s="68" t="str">
        <f t="shared" si="0"/>
        <v>Akhara of Champions</v>
      </c>
      <c r="H20" s="68"/>
    </row>
    <row r="21" spans="1:28" ht="15.75" x14ac:dyDescent="0.25">
      <c r="A21" s="7">
        <v>8</v>
      </c>
      <c r="B21" s="27" t="s">
        <v>117</v>
      </c>
      <c r="C21" s="28" t="s">
        <v>118</v>
      </c>
      <c r="D21" s="29" t="s">
        <v>10</v>
      </c>
      <c r="E21" s="30">
        <v>38.5</v>
      </c>
      <c r="F21" s="31" t="str">
        <f t="shared" si="1"/>
        <v>M</v>
      </c>
      <c r="G21" s="68" t="str">
        <f t="shared" si="0"/>
        <v>Akhara of Champions</v>
      </c>
      <c r="H21" s="68"/>
    </row>
    <row r="22" spans="1:28" ht="15.75" x14ac:dyDescent="0.25">
      <c r="A22" s="7">
        <v>9</v>
      </c>
      <c r="B22" s="27" t="s">
        <v>119</v>
      </c>
      <c r="C22" s="28" t="s">
        <v>120</v>
      </c>
      <c r="D22" s="29" t="s">
        <v>10</v>
      </c>
      <c r="E22" s="30">
        <v>55.2</v>
      </c>
      <c r="F22" s="31" t="str">
        <f t="shared" si="1"/>
        <v>M</v>
      </c>
      <c r="G22" s="68" t="str">
        <f t="shared" si="0"/>
        <v>Akhara of Champions</v>
      </c>
      <c r="H22" s="68"/>
    </row>
    <row r="23" spans="1:28" ht="15.75" x14ac:dyDescent="0.25">
      <c r="A23" s="7">
        <v>10</v>
      </c>
      <c r="B23" s="27" t="s">
        <v>112</v>
      </c>
      <c r="C23" s="28" t="s">
        <v>121</v>
      </c>
      <c r="D23" s="29" t="s">
        <v>12</v>
      </c>
      <c r="E23" s="30">
        <v>37.5</v>
      </c>
      <c r="F23" s="31" t="str">
        <f t="shared" si="1"/>
        <v>M</v>
      </c>
      <c r="G23" s="68" t="str">
        <f t="shared" si="0"/>
        <v>Akhara of Champions</v>
      </c>
      <c r="H23" s="68"/>
    </row>
    <row r="24" spans="1:28" ht="15.75" x14ac:dyDescent="0.25">
      <c r="A24" s="7">
        <v>11</v>
      </c>
      <c r="B24" s="27" t="s">
        <v>122</v>
      </c>
      <c r="C24" s="28" t="s">
        <v>123</v>
      </c>
      <c r="D24" s="29" t="s">
        <v>12</v>
      </c>
      <c r="E24" s="30">
        <v>44.7</v>
      </c>
      <c r="F24" s="31" t="str">
        <f t="shared" si="1"/>
        <v>M</v>
      </c>
      <c r="G24" s="68" t="str">
        <f t="shared" si="0"/>
        <v>Akhara of Champions</v>
      </c>
      <c r="H24" s="68"/>
    </row>
    <row r="25" spans="1:28" ht="15.75" x14ac:dyDescent="0.25">
      <c r="A25" s="7">
        <v>12</v>
      </c>
      <c r="B25" s="27" t="s">
        <v>124</v>
      </c>
      <c r="C25" s="27" t="s">
        <v>125</v>
      </c>
      <c r="D25" s="29" t="s">
        <v>12</v>
      </c>
      <c r="E25" s="32">
        <v>47.7</v>
      </c>
      <c r="F25" s="31" t="str">
        <f t="shared" si="1"/>
        <v>M</v>
      </c>
      <c r="G25" s="68" t="str">
        <f t="shared" si="0"/>
        <v>Akhara of Champions</v>
      </c>
      <c r="H25" s="68"/>
    </row>
    <row r="26" spans="1:28" ht="15.75" x14ac:dyDescent="0.25">
      <c r="A26" s="7">
        <v>13</v>
      </c>
      <c r="B26" s="27" t="s">
        <v>126</v>
      </c>
      <c r="C26" s="28" t="s">
        <v>127</v>
      </c>
      <c r="D26" s="29" t="s">
        <v>12</v>
      </c>
      <c r="E26" s="30">
        <v>51.6</v>
      </c>
      <c r="F26" s="31" t="str">
        <f t="shared" si="1"/>
        <v>M</v>
      </c>
      <c r="G26" s="68" t="str">
        <f t="shared" si="0"/>
        <v>Akhara of Champions</v>
      </c>
      <c r="H26" s="68"/>
    </row>
    <row r="27" spans="1:28" ht="15.75" x14ac:dyDescent="0.25">
      <c r="A27" s="7">
        <v>14</v>
      </c>
      <c r="B27" s="27" t="s">
        <v>128</v>
      </c>
      <c r="C27" s="28" t="s">
        <v>129</v>
      </c>
      <c r="D27" s="29" t="s">
        <v>12</v>
      </c>
      <c r="E27" s="30">
        <v>55.7</v>
      </c>
      <c r="F27" s="31" t="str">
        <f t="shared" si="1"/>
        <v>M</v>
      </c>
      <c r="G27" s="68" t="str">
        <f t="shared" si="0"/>
        <v>Akhara of Champions</v>
      </c>
      <c r="H27" s="68"/>
    </row>
    <row r="28" spans="1:28" ht="15.75" x14ac:dyDescent="0.25">
      <c r="A28" s="7">
        <v>15</v>
      </c>
      <c r="B28" s="27" t="s">
        <v>126</v>
      </c>
      <c r="C28" s="28" t="s">
        <v>130</v>
      </c>
      <c r="D28" s="29" t="s">
        <v>12</v>
      </c>
      <c r="E28" s="30">
        <v>60.3</v>
      </c>
      <c r="F28" s="31" t="str">
        <f t="shared" si="1"/>
        <v>M</v>
      </c>
      <c r="G28" s="68" t="str">
        <f t="shared" si="0"/>
        <v>Akhara of Champions</v>
      </c>
      <c r="H28" s="68"/>
    </row>
    <row r="29" spans="1:28" ht="15.75" x14ac:dyDescent="0.25">
      <c r="A29" s="7">
        <v>16</v>
      </c>
      <c r="B29" s="27" t="s">
        <v>131</v>
      </c>
      <c r="C29" s="28" t="s">
        <v>132</v>
      </c>
      <c r="D29" s="29" t="s">
        <v>12</v>
      </c>
      <c r="E29" s="30">
        <v>70.099999999999994</v>
      </c>
      <c r="F29" s="31" t="str">
        <f t="shared" si="1"/>
        <v>M</v>
      </c>
      <c r="G29" s="68" t="str">
        <f t="shared" si="0"/>
        <v>Akhara of Champions</v>
      </c>
      <c r="H29" s="68"/>
    </row>
    <row r="30" spans="1:28" ht="15.75" x14ac:dyDescent="0.25">
      <c r="A30" s="7">
        <v>17</v>
      </c>
      <c r="B30" s="27" t="s">
        <v>133</v>
      </c>
      <c r="C30" s="28" t="s">
        <v>132</v>
      </c>
      <c r="D30" s="29" t="s">
        <v>12</v>
      </c>
      <c r="E30" s="33">
        <v>74.8</v>
      </c>
      <c r="F30" s="31" t="s">
        <v>134</v>
      </c>
      <c r="G30" s="68" t="s">
        <v>102</v>
      </c>
      <c r="H30" s="68"/>
    </row>
    <row r="31" spans="1:28" ht="15.75" x14ac:dyDescent="0.25">
      <c r="A31" s="7">
        <v>18</v>
      </c>
      <c r="B31" s="27" t="s">
        <v>135</v>
      </c>
      <c r="C31" s="28" t="s">
        <v>136</v>
      </c>
      <c r="D31" s="29" t="s">
        <v>12</v>
      </c>
      <c r="E31" s="30">
        <v>75.099999999999994</v>
      </c>
      <c r="F31" s="31" t="str">
        <f t="shared" si="1"/>
        <v>M</v>
      </c>
      <c r="G31" s="68" t="str">
        <f>IF(AND($C$6&gt;0,$B31&gt;0),$C$6,"")</f>
        <v>Akhara of Champions</v>
      </c>
      <c r="H31" s="68"/>
    </row>
    <row r="32" spans="1:28" ht="15.75" x14ac:dyDescent="0.25">
      <c r="A32" s="7">
        <v>19</v>
      </c>
      <c r="B32" s="27" t="s">
        <v>131</v>
      </c>
      <c r="C32" s="28" t="s">
        <v>137</v>
      </c>
      <c r="D32" s="29" t="s">
        <v>12</v>
      </c>
      <c r="E32" s="30">
        <v>78.2</v>
      </c>
      <c r="F32" s="31" t="str">
        <f t="shared" si="1"/>
        <v>M</v>
      </c>
      <c r="G32" s="68" t="str">
        <f>IF(AND($C$6&gt;0,$B32&gt;0),$C$6,"")</f>
        <v>Akhara of Champions</v>
      </c>
      <c r="H32" s="68"/>
    </row>
    <row r="33" spans="1:8" ht="15.75" x14ac:dyDescent="0.25">
      <c r="A33" s="7">
        <v>20</v>
      </c>
      <c r="B33" s="27" t="s">
        <v>117</v>
      </c>
      <c r="C33" s="27" t="s">
        <v>138</v>
      </c>
      <c r="D33" s="29" t="s">
        <v>15</v>
      </c>
      <c r="E33" s="32">
        <v>50.7</v>
      </c>
      <c r="F33" s="31" t="str">
        <f t="shared" si="1"/>
        <v>F</v>
      </c>
      <c r="G33" s="68" t="str">
        <f>IF(AND($C$6&gt;0,$B33&gt;0),$C$6,"")</f>
        <v>Akhara of Champions</v>
      </c>
      <c r="H33" s="68"/>
    </row>
    <row r="34" spans="1:8" ht="15.75" x14ac:dyDescent="0.25">
      <c r="A34" s="7">
        <v>21</v>
      </c>
      <c r="B34" s="34" t="s">
        <v>122</v>
      </c>
      <c r="C34" s="34" t="s">
        <v>139</v>
      </c>
      <c r="D34" s="29" t="s">
        <v>14</v>
      </c>
      <c r="E34" s="35">
        <v>62.7</v>
      </c>
      <c r="F34" s="31" t="str">
        <f t="shared" si="1"/>
        <v>M</v>
      </c>
      <c r="G34" s="68" t="str">
        <f t="shared" ref="G34:G53" si="2">IF(AND($C$6&gt;0,$B34&gt;0),$C$6,"")</f>
        <v>Akhara of Champions</v>
      </c>
      <c r="H34" s="68"/>
    </row>
    <row r="35" spans="1:8" ht="15.75" x14ac:dyDescent="0.25">
      <c r="A35" s="7">
        <v>22</v>
      </c>
      <c r="B35" s="27" t="s">
        <v>140</v>
      </c>
      <c r="C35" s="27" t="s">
        <v>141</v>
      </c>
      <c r="D35" s="29" t="s">
        <v>14</v>
      </c>
      <c r="E35" s="32">
        <v>66.2</v>
      </c>
      <c r="F35" s="31" t="str">
        <f t="shared" si="1"/>
        <v>M</v>
      </c>
      <c r="G35" s="68" t="str">
        <f t="shared" si="2"/>
        <v>Akhara of Champions</v>
      </c>
      <c r="H35" s="68"/>
    </row>
    <row r="36" spans="1:8" ht="15.75" x14ac:dyDescent="0.25">
      <c r="A36" s="7">
        <v>23</v>
      </c>
      <c r="B36" s="27" t="s">
        <v>124</v>
      </c>
      <c r="C36" s="27" t="s">
        <v>142</v>
      </c>
      <c r="D36" s="29" t="s">
        <v>14</v>
      </c>
      <c r="E36" s="32">
        <v>80.3</v>
      </c>
      <c r="F36" s="31" t="str">
        <f t="shared" si="1"/>
        <v>M</v>
      </c>
      <c r="G36" s="68" t="str">
        <f t="shared" si="2"/>
        <v>Akhara of Champions</v>
      </c>
      <c r="H36" s="68"/>
    </row>
    <row r="37" spans="1:8" ht="15.75" x14ac:dyDescent="0.25">
      <c r="A37" s="7">
        <v>24</v>
      </c>
      <c r="B37" s="27" t="s">
        <v>106</v>
      </c>
      <c r="C37" s="27" t="s">
        <v>143</v>
      </c>
      <c r="D37" s="29" t="s">
        <v>14</v>
      </c>
      <c r="E37" s="32">
        <v>83.2</v>
      </c>
      <c r="F37" s="31" t="str">
        <f t="shared" si="1"/>
        <v>M</v>
      </c>
      <c r="G37" s="68" t="str">
        <f t="shared" si="2"/>
        <v>Akhara of Champions</v>
      </c>
      <c r="H37" s="68"/>
    </row>
    <row r="38" spans="1:8" ht="15.75" x14ac:dyDescent="0.25">
      <c r="A38" s="7">
        <v>25</v>
      </c>
      <c r="B38" s="27" t="s">
        <v>144</v>
      </c>
      <c r="C38" s="27" t="s">
        <v>145</v>
      </c>
      <c r="D38" s="29" t="s">
        <v>16</v>
      </c>
      <c r="E38" s="32">
        <v>61.8</v>
      </c>
      <c r="F38" s="31" t="str">
        <f t="shared" si="1"/>
        <v>F</v>
      </c>
      <c r="G38" s="68" t="str">
        <f t="shared" si="2"/>
        <v>Akhara of Champions</v>
      </c>
      <c r="H38" s="68"/>
    </row>
    <row r="39" spans="1:8" ht="15.75" x14ac:dyDescent="0.25">
      <c r="A39" s="7">
        <v>26</v>
      </c>
      <c r="B39" s="27" t="s">
        <v>122</v>
      </c>
      <c r="C39" s="27" t="s">
        <v>146</v>
      </c>
      <c r="D39" s="29" t="s">
        <v>17</v>
      </c>
      <c r="E39" s="32">
        <v>80.5</v>
      </c>
      <c r="F39" s="31" t="str">
        <f t="shared" si="1"/>
        <v>M</v>
      </c>
      <c r="G39" s="68" t="str">
        <f t="shared" si="2"/>
        <v>Akhara of Champions</v>
      </c>
      <c r="H39" s="68"/>
    </row>
    <row r="40" spans="1:8" ht="15.75" x14ac:dyDescent="0.25">
      <c r="A40" s="7">
        <v>27</v>
      </c>
      <c r="B40" s="27" t="s">
        <v>119</v>
      </c>
      <c r="C40" s="27" t="s">
        <v>147</v>
      </c>
      <c r="D40" s="29" t="s">
        <v>17</v>
      </c>
      <c r="E40" s="32">
        <v>85.2</v>
      </c>
      <c r="F40" s="31" t="str">
        <f t="shared" si="1"/>
        <v>M</v>
      </c>
      <c r="G40" s="68" t="str">
        <f>IF(AND($C$6&gt;0,$B40&gt;0),$C$6,"")</f>
        <v>Akhara of Champions</v>
      </c>
      <c r="H40" s="68"/>
    </row>
    <row r="41" spans="1:8" ht="15.75" x14ac:dyDescent="0.25">
      <c r="A41" s="7">
        <v>28</v>
      </c>
      <c r="B41" s="27" t="s">
        <v>148</v>
      </c>
      <c r="C41" s="27" t="s">
        <v>132</v>
      </c>
      <c r="D41" s="29" t="s">
        <v>17</v>
      </c>
      <c r="E41" s="32">
        <v>98.3</v>
      </c>
      <c r="F41" s="31" t="str">
        <f t="shared" si="1"/>
        <v>M</v>
      </c>
      <c r="G41" s="68" t="str">
        <f>IF(AND($C$6&gt;0,$B41&gt;0),$C$6,"")</f>
        <v>Akhara of Champions</v>
      </c>
      <c r="H41" s="68"/>
    </row>
    <row r="42" spans="1:8" ht="15.75" x14ac:dyDescent="0.25">
      <c r="A42" s="7">
        <v>29</v>
      </c>
      <c r="B42" s="27" t="s">
        <v>149</v>
      </c>
      <c r="C42" s="27" t="s">
        <v>150</v>
      </c>
      <c r="D42" s="29" t="s">
        <v>12</v>
      </c>
      <c r="E42" s="32">
        <v>49.8</v>
      </c>
      <c r="F42" s="31" t="str">
        <f t="shared" si="1"/>
        <v>M</v>
      </c>
      <c r="G42" s="36" t="s">
        <v>102</v>
      </c>
      <c r="H42" s="36"/>
    </row>
    <row r="43" spans="1:8" s="41" customFormat="1" ht="14.25" x14ac:dyDescent="0.2">
      <c r="A43" s="37">
        <v>30</v>
      </c>
      <c r="B43" s="38" t="s">
        <v>151</v>
      </c>
      <c r="C43" s="38" t="s">
        <v>152</v>
      </c>
      <c r="D43" s="38" t="s">
        <v>12</v>
      </c>
      <c r="E43" s="39">
        <v>57.8</v>
      </c>
      <c r="F43" s="40" t="str">
        <f t="shared" si="1"/>
        <v>M</v>
      </c>
      <c r="G43" s="69" t="str">
        <f t="shared" si="2"/>
        <v>Akhara of Champions</v>
      </c>
      <c r="H43" s="69"/>
    </row>
    <row r="44" spans="1:8" ht="15.75" x14ac:dyDescent="0.25">
      <c r="A44" s="7">
        <v>31</v>
      </c>
      <c r="B44" s="29"/>
      <c r="C44" s="29"/>
      <c r="D44" s="29"/>
      <c r="E44" s="29"/>
      <c r="F44" s="31" t="str">
        <f t="shared" si="1"/>
        <v/>
      </c>
      <c r="G44" s="68" t="str">
        <f t="shared" si="2"/>
        <v/>
      </c>
      <c r="H44" s="68"/>
    </row>
    <row r="45" spans="1:8" ht="15.75" x14ac:dyDescent="0.25">
      <c r="A45" s="7">
        <v>32</v>
      </c>
      <c r="B45" s="8"/>
      <c r="C45" s="9"/>
      <c r="D45" s="9"/>
      <c r="E45" s="9"/>
      <c r="F45" s="10" t="str">
        <f t="shared" si="1"/>
        <v/>
      </c>
      <c r="G45" s="70" t="str">
        <f t="shared" si="2"/>
        <v/>
      </c>
      <c r="H45" s="71"/>
    </row>
    <row r="46" spans="1:8" ht="15.75" x14ac:dyDescent="0.25">
      <c r="A46" s="7">
        <v>33</v>
      </c>
      <c r="B46" s="11"/>
      <c r="C46" s="12"/>
      <c r="D46" s="12"/>
      <c r="E46" s="12"/>
      <c r="F46" s="13" t="str">
        <f t="shared" si="1"/>
        <v/>
      </c>
      <c r="G46" s="53" t="str">
        <f t="shared" si="2"/>
        <v/>
      </c>
      <c r="H46" s="54"/>
    </row>
    <row r="47" spans="1:8" ht="15.75" x14ac:dyDescent="0.25">
      <c r="A47" s="7">
        <v>34</v>
      </c>
      <c r="B47" s="11"/>
      <c r="C47" s="12"/>
      <c r="D47" s="12"/>
      <c r="E47" s="12"/>
      <c r="F47" s="13" t="str">
        <f t="shared" si="1"/>
        <v/>
      </c>
      <c r="G47" s="53" t="str">
        <f t="shared" si="2"/>
        <v/>
      </c>
      <c r="H47" s="54"/>
    </row>
    <row r="48" spans="1:8" ht="15.75" x14ac:dyDescent="0.25">
      <c r="A48" s="7">
        <v>35</v>
      </c>
      <c r="B48" s="11"/>
      <c r="C48" s="12"/>
      <c r="D48" s="12"/>
      <c r="E48" s="12"/>
      <c r="F48" s="13" t="str">
        <f t="shared" si="1"/>
        <v/>
      </c>
      <c r="G48" s="53" t="str">
        <f t="shared" si="2"/>
        <v/>
      </c>
      <c r="H48" s="54"/>
    </row>
    <row r="49" spans="1:8" ht="15.75" x14ac:dyDescent="0.25">
      <c r="A49" s="7">
        <v>36</v>
      </c>
      <c r="B49" s="11"/>
      <c r="C49" s="12"/>
      <c r="D49" s="12"/>
      <c r="E49" s="12"/>
      <c r="F49" s="13" t="str">
        <f t="shared" si="1"/>
        <v/>
      </c>
      <c r="G49" s="53" t="str">
        <f t="shared" si="2"/>
        <v/>
      </c>
      <c r="H49" s="54"/>
    </row>
    <row r="50" spans="1:8" ht="15.75" x14ac:dyDescent="0.25">
      <c r="A50" s="7">
        <v>37</v>
      </c>
      <c r="B50" s="11"/>
      <c r="C50" s="12"/>
      <c r="D50" s="12"/>
      <c r="E50" s="12"/>
      <c r="F50" s="13" t="str">
        <f t="shared" si="1"/>
        <v/>
      </c>
      <c r="G50" s="53" t="str">
        <f t="shared" si="2"/>
        <v/>
      </c>
      <c r="H50" s="54"/>
    </row>
    <row r="51" spans="1:8" ht="15.75" x14ac:dyDescent="0.25">
      <c r="A51" s="7">
        <v>38</v>
      </c>
      <c r="B51" s="11"/>
      <c r="C51" s="12"/>
      <c r="D51" s="12"/>
      <c r="E51" s="12"/>
      <c r="F51" s="13" t="str">
        <f t="shared" si="1"/>
        <v/>
      </c>
      <c r="G51" s="53" t="str">
        <f t="shared" si="2"/>
        <v/>
      </c>
      <c r="H51" s="54"/>
    </row>
    <row r="52" spans="1:8" ht="15.75" x14ac:dyDescent="0.25">
      <c r="A52" s="7">
        <v>39</v>
      </c>
      <c r="B52" s="11"/>
      <c r="C52" s="12"/>
      <c r="D52" s="12"/>
      <c r="E52" s="12"/>
      <c r="F52" s="13" t="str">
        <f t="shared" si="1"/>
        <v/>
      </c>
      <c r="G52" s="53" t="str">
        <f t="shared" si="2"/>
        <v/>
      </c>
      <c r="H52" s="54"/>
    </row>
    <row r="53" spans="1:8" ht="15.75" thickBot="1" x14ac:dyDescent="0.3">
      <c r="A53" s="1">
        <v>40</v>
      </c>
      <c r="B53" s="4"/>
      <c r="C53" s="2"/>
      <c r="D53" s="2"/>
      <c r="E53" s="2"/>
      <c r="F53" s="3" t="str">
        <f t="shared" si="1"/>
        <v/>
      </c>
      <c r="G53" s="51" t="str">
        <f t="shared" si="2"/>
        <v/>
      </c>
      <c r="H53" s="52"/>
    </row>
  </sheetData>
  <mergeCells count="48">
    <mergeCell ref="G16:H16"/>
    <mergeCell ref="B5:C5"/>
    <mergeCell ref="D5:H5"/>
    <mergeCell ref="F6:G6"/>
    <mergeCell ref="F7:G7"/>
    <mergeCell ref="F8:G8"/>
    <mergeCell ref="F9:G9"/>
    <mergeCell ref="F10:G10"/>
    <mergeCell ref="F11:G11"/>
    <mergeCell ref="G13:H13"/>
    <mergeCell ref="G14:H14"/>
    <mergeCell ref="G15:H15"/>
    <mergeCell ref="G28:H28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40:H40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53:H53"/>
    <mergeCell ref="G41:H41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</mergeCells>
  <dataValidations count="1">
    <dataValidation type="list" allowBlank="1" showInputMessage="1" showErrorMessage="1" sqref="D14:D53" xr:uid="{00000000-0002-0000-0500-000000000000}">
      <formula1>$AB$5:$AB$17</formula1>
    </dataValidation>
  </dataValidations>
  <hyperlinks>
    <hyperlink ref="C9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AB53"/>
  <sheetViews>
    <sheetView workbookViewId="0">
      <selection activeCell="A27" sqref="A27:XFD27"/>
    </sheetView>
  </sheetViews>
  <sheetFormatPr defaultColWidth="8.7109375" defaultRowHeight="15" x14ac:dyDescent="0.25"/>
  <cols>
    <col min="1" max="1" width="7" customWidth="1"/>
    <col min="2" max="2" width="33.42578125" customWidth="1"/>
    <col min="3" max="3" width="25.42578125" customWidth="1"/>
    <col min="4" max="4" width="26" customWidth="1"/>
    <col min="5" max="5" width="14.7109375" customWidth="1"/>
    <col min="6" max="6" width="8.42578125" customWidth="1"/>
    <col min="7" max="7" width="21.28515625" customWidth="1"/>
    <col min="8" max="8" width="13" customWidth="1"/>
    <col min="9" max="9" width="5" customWidth="1"/>
  </cols>
  <sheetData>
    <row r="5" spans="1:28" ht="16.5" thickBot="1" x14ac:dyDescent="0.3">
      <c r="A5" s="5"/>
      <c r="B5" s="59" t="s">
        <v>23</v>
      </c>
      <c r="C5" s="59"/>
      <c r="D5" s="58" t="s">
        <v>22</v>
      </c>
      <c r="E5" s="58"/>
      <c r="F5" s="58"/>
      <c r="G5" s="58"/>
      <c r="H5" s="58"/>
    </row>
    <row r="6" spans="1:28" ht="15.75" x14ac:dyDescent="0.25">
      <c r="A6" s="5"/>
      <c r="B6" s="14" t="s">
        <v>0</v>
      </c>
      <c r="C6" s="15" t="s">
        <v>153</v>
      </c>
      <c r="D6" s="16" t="s">
        <v>6</v>
      </c>
      <c r="E6" s="17" t="str">
        <f>IF((COUNTIF($D$14:$D$53,"Tykes Boys"))=0,"",COUNTIF(($D$14:$D$53),"Tykes Boys"))</f>
        <v/>
      </c>
      <c r="F6" s="62" t="s">
        <v>7</v>
      </c>
      <c r="G6" s="63"/>
      <c r="H6" s="17" t="str">
        <f>IF((COUNTIF($D$14:$D$53,"Tykes Girls"))=0,"",COUNTIF(($D$14:$D$53),"Tykes Girls"))</f>
        <v/>
      </c>
      <c r="AB6" t="s">
        <v>6</v>
      </c>
    </row>
    <row r="7" spans="1:28" ht="15.75" x14ac:dyDescent="0.25">
      <c r="A7" s="5"/>
      <c r="B7" s="14" t="s">
        <v>1</v>
      </c>
      <c r="C7" s="15" t="s">
        <v>154</v>
      </c>
      <c r="D7" s="18" t="s">
        <v>8</v>
      </c>
      <c r="E7" s="19">
        <f>IF((COUNTIF($D$14:$D$53,"Novice Boys"))=0,"",COUNTIF(($D$14:$D$53),"Novice Boys"))</f>
        <v>4</v>
      </c>
      <c r="F7" s="64" t="s">
        <v>9</v>
      </c>
      <c r="G7" s="65"/>
      <c r="H7" s="19">
        <f>IF((COUNTIF($D$14:$D$53,"Novice Girls"))=0,"",COUNTIF(($D$14:$D$53),"Novice Girls"))</f>
        <v>1</v>
      </c>
      <c r="AB7" t="s">
        <v>7</v>
      </c>
    </row>
    <row r="8" spans="1:28" ht="15.75" x14ac:dyDescent="0.25">
      <c r="A8" s="5"/>
      <c r="B8" s="14" t="s">
        <v>2</v>
      </c>
      <c r="C8" s="15" t="s">
        <v>155</v>
      </c>
      <c r="D8" s="18" t="s">
        <v>10</v>
      </c>
      <c r="E8" s="19">
        <f>IF((COUNTIF($D$14:$D$53,"Kids Boys"))=0,"",COUNTIF(($D$14:$D$53),"Kids Boys"))</f>
        <v>4</v>
      </c>
      <c r="F8" s="64" t="s">
        <v>11</v>
      </c>
      <c r="G8" s="65"/>
      <c r="H8" s="19" t="str">
        <f>IF((COUNTIF($D$14:$D$53,"Kids Girls"))=0,"",COUNTIF(($D$14:$D$53),"Kids Girls"))</f>
        <v/>
      </c>
      <c r="AB8" t="s">
        <v>8</v>
      </c>
    </row>
    <row r="9" spans="1:28" ht="15.75" x14ac:dyDescent="0.25">
      <c r="A9" s="5"/>
      <c r="B9" s="14" t="s">
        <v>3</v>
      </c>
      <c r="C9" s="25" t="s">
        <v>156</v>
      </c>
      <c r="D9" s="18" t="s">
        <v>12</v>
      </c>
      <c r="E9" s="19">
        <f>IF((COUNTIF($D$14:$D$53,"Bantam Boys"))=0,"",COUNTIF(($D$14:$D$53),"Bantam Boys"))</f>
        <v>9</v>
      </c>
      <c r="F9" s="64" t="s">
        <v>13</v>
      </c>
      <c r="G9" s="65"/>
      <c r="H9" s="19" t="str">
        <f>IF((COUNTIF($D$14:$D$53,"Bantam Girls"))=0,"",COUNTIF(($D$14:$D$53),"Bantam Girls"))</f>
        <v/>
      </c>
      <c r="AB9" t="s">
        <v>9</v>
      </c>
    </row>
    <row r="10" spans="1:28" ht="15.75" x14ac:dyDescent="0.25">
      <c r="A10" s="5"/>
      <c r="B10" s="20" t="s">
        <v>18</v>
      </c>
      <c r="C10" s="21">
        <f>COUNT(E14:E53)</f>
        <v>0</v>
      </c>
      <c r="D10" s="18" t="s">
        <v>14</v>
      </c>
      <c r="E10" s="19" t="str">
        <f>IF((COUNTIF($D$14:$D$33,"Cadet Boys"))=0,"",COUNTIF(($D$14:$D$33),"Cadet Boys"))</f>
        <v/>
      </c>
      <c r="F10" s="64" t="s">
        <v>15</v>
      </c>
      <c r="G10" s="65"/>
      <c r="H10" s="19" t="str">
        <f>IF((COUNTIF($D$14:$D$33,"Cadet Girls"))=0,"",COUNTIF(($D$14:$D$33),"Cadet Girls"))</f>
        <v/>
      </c>
      <c r="AB10" t="s">
        <v>10</v>
      </c>
    </row>
    <row r="11" spans="1:28" ht="16.5" thickBot="1" x14ac:dyDescent="0.3">
      <c r="A11" s="5"/>
      <c r="B11" s="20" t="s">
        <v>24</v>
      </c>
      <c r="C11" s="22" t="str">
        <f>IF(C10&gt;0,C10*20,"")</f>
        <v/>
      </c>
      <c r="D11" s="23" t="s">
        <v>17</v>
      </c>
      <c r="E11" s="24" t="str">
        <f>IF((COUNTIF($D$14:$D$53,"High School Open Boys"))=0,"",COUNTIF(($D$14:$D$53),"High School Open Boys"))</f>
        <v/>
      </c>
      <c r="F11" s="66" t="s">
        <v>16</v>
      </c>
      <c r="G11" s="67"/>
      <c r="H11" s="24" t="str">
        <f>IF((COUNTIF($D$14:$D$53,"High School Open Girls"))=0,"",COUNTIF(($D$14:$D$53),"High School Open Girls"))</f>
        <v/>
      </c>
      <c r="AB11" t="s">
        <v>11</v>
      </c>
    </row>
    <row r="12" spans="1:28" x14ac:dyDescent="0.25">
      <c r="AB12" t="s">
        <v>12</v>
      </c>
    </row>
    <row r="13" spans="1:28" ht="16.5" thickBot="1" x14ac:dyDescent="0.3">
      <c r="A13" s="5"/>
      <c r="B13" s="6" t="s">
        <v>4</v>
      </c>
      <c r="C13" s="6" t="s">
        <v>5</v>
      </c>
      <c r="D13" s="6" t="s">
        <v>19</v>
      </c>
      <c r="E13" s="6" t="s">
        <v>25</v>
      </c>
      <c r="F13" s="6" t="s">
        <v>20</v>
      </c>
      <c r="G13" s="57" t="s">
        <v>21</v>
      </c>
      <c r="H13" s="57"/>
      <c r="AB13" t="s">
        <v>13</v>
      </c>
    </row>
    <row r="14" spans="1:28" ht="16.5" thickTop="1" x14ac:dyDescent="0.25">
      <c r="A14" s="7">
        <v>1</v>
      </c>
      <c r="B14" s="8" t="s">
        <v>157</v>
      </c>
      <c r="C14" s="9" t="s">
        <v>72</v>
      </c>
      <c r="D14" s="9" t="s">
        <v>8</v>
      </c>
      <c r="E14" s="9" t="s">
        <v>158</v>
      </c>
      <c r="F14" s="10" t="str">
        <f>IF(D14="","",(IF((OR(D14="Tykes Boys",D14="Novice Boys",D14="Kids Boys",D14="Bantam Boys",D14="Cadet Boys",D14="High School Open Boys")),"M","F")))</f>
        <v>M</v>
      </c>
      <c r="G14" s="60" t="str">
        <f t="shared" ref="G14:G29" si="0">IF(AND($C$6&gt;0,$B14&gt;0),$C$6,"")</f>
        <v>Guelph Wrestling Club</v>
      </c>
      <c r="H14" s="61"/>
      <c r="AB14" t="s">
        <v>14</v>
      </c>
    </row>
    <row r="15" spans="1:28" ht="15.75" x14ac:dyDescent="0.25">
      <c r="A15" s="7">
        <v>2</v>
      </c>
      <c r="B15" s="11" t="s">
        <v>159</v>
      </c>
      <c r="C15" s="12" t="s">
        <v>160</v>
      </c>
      <c r="D15" s="12" t="s">
        <v>9</v>
      </c>
      <c r="E15" s="12" t="s">
        <v>161</v>
      </c>
      <c r="F15" s="13" t="str">
        <f t="shared" ref="F15:F53" si="1">IF(D15="","",(IF((OR(D15="Tykes Boys",D15="Novice Boys",D15="Kids Boys",D15="Bantam Boys",D15="Cadet Boys",D15="High School Open Boys")),"M","F")))</f>
        <v>F</v>
      </c>
      <c r="G15" s="55" t="str">
        <f t="shared" si="0"/>
        <v>Guelph Wrestling Club</v>
      </c>
      <c r="H15" s="56"/>
      <c r="AB15" t="s">
        <v>15</v>
      </c>
    </row>
    <row r="16" spans="1:28" ht="15.75" x14ac:dyDescent="0.25">
      <c r="A16" s="7">
        <v>3</v>
      </c>
      <c r="B16" s="11" t="s">
        <v>162</v>
      </c>
      <c r="C16" s="12" t="s">
        <v>163</v>
      </c>
      <c r="D16" s="12" t="s">
        <v>8</v>
      </c>
      <c r="E16" s="12" t="s">
        <v>164</v>
      </c>
      <c r="F16" s="13" t="str">
        <f t="shared" si="1"/>
        <v>M</v>
      </c>
      <c r="G16" s="55" t="str">
        <f t="shared" si="0"/>
        <v>Guelph Wrestling Club</v>
      </c>
      <c r="H16" s="56"/>
      <c r="AB16" t="s">
        <v>17</v>
      </c>
    </row>
    <row r="17" spans="1:28" ht="15.75" x14ac:dyDescent="0.25">
      <c r="A17" s="7">
        <v>4</v>
      </c>
      <c r="B17" s="11" t="s">
        <v>165</v>
      </c>
      <c r="C17" s="12" t="s">
        <v>166</v>
      </c>
      <c r="D17" s="12" t="s">
        <v>8</v>
      </c>
      <c r="E17" s="12" t="s">
        <v>167</v>
      </c>
      <c r="F17" s="13" t="str">
        <f t="shared" si="1"/>
        <v>M</v>
      </c>
      <c r="G17" s="55" t="str">
        <f t="shared" si="0"/>
        <v>Guelph Wrestling Club</v>
      </c>
      <c r="H17" s="56"/>
      <c r="AB17" t="s">
        <v>16</v>
      </c>
    </row>
    <row r="18" spans="1:28" ht="15.75" x14ac:dyDescent="0.25">
      <c r="A18" s="7">
        <v>5</v>
      </c>
      <c r="B18" s="11" t="s">
        <v>157</v>
      </c>
      <c r="C18" s="12" t="s">
        <v>168</v>
      </c>
      <c r="D18" s="12" t="s">
        <v>10</v>
      </c>
      <c r="E18" s="12" t="s">
        <v>169</v>
      </c>
      <c r="F18" s="13" t="str">
        <f t="shared" si="1"/>
        <v>M</v>
      </c>
      <c r="G18" s="55" t="str">
        <f t="shared" si="0"/>
        <v>Guelph Wrestling Club</v>
      </c>
      <c r="H18" s="56"/>
    </row>
    <row r="19" spans="1:28" ht="15.75" x14ac:dyDescent="0.25">
      <c r="A19" s="7">
        <v>6</v>
      </c>
      <c r="B19" s="11" t="s">
        <v>162</v>
      </c>
      <c r="C19" s="12" t="s">
        <v>170</v>
      </c>
      <c r="D19" s="12" t="s">
        <v>10</v>
      </c>
      <c r="E19" s="12" t="s">
        <v>171</v>
      </c>
      <c r="F19" s="13" t="str">
        <f t="shared" si="1"/>
        <v>M</v>
      </c>
      <c r="G19" s="55" t="str">
        <f t="shared" si="0"/>
        <v>Guelph Wrestling Club</v>
      </c>
      <c r="H19" s="56"/>
    </row>
    <row r="20" spans="1:28" ht="15.75" x14ac:dyDescent="0.25">
      <c r="A20" s="7">
        <v>7</v>
      </c>
      <c r="B20" s="11" t="s">
        <v>172</v>
      </c>
      <c r="C20" s="12" t="s">
        <v>69</v>
      </c>
      <c r="D20" s="12" t="s">
        <v>10</v>
      </c>
      <c r="E20" s="12" t="s">
        <v>173</v>
      </c>
      <c r="F20" s="13" t="str">
        <f t="shared" si="1"/>
        <v>M</v>
      </c>
      <c r="G20" s="55" t="str">
        <f t="shared" si="0"/>
        <v>Guelph Wrestling Club</v>
      </c>
      <c r="H20" s="56"/>
    </row>
    <row r="21" spans="1:28" ht="15.75" x14ac:dyDescent="0.25">
      <c r="A21" s="7">
        <v>8</v>
      </c>
      <c r="B21" s="11" t="s">
        <v>174</v>
      </c>
      <c r="C21" s="12" t="s">
        <v>175</v>
      </c>
      <c r="D21" s="12" t="s">
        <v>10</v>
      </c>
      <c r="E21" s="12" t="s">
        <v>176</v>
      </c>
      <c r="F21" s="13" t="str">
        <f t="shared" si="1"/>
        <v>M</v>
      </c>
      <c r="G21" s="55" t="str">
        <f t="shared" si="0"/>
        <v>Guelph Wrestling Club</v>
      </c>
      <c r="H21" s="56"/>
    </row>
    <row r="22" spans="1:28" ht="15.75" x14ac:dyDescent="0.25">
      <c r="A22" s="7">
        <v>9</v>
      </c>
      <c r="B22" s="11" t="s">
        <v>172</v>
      </c>
      <c r="C22" s="12" t="s">
        <v>177</v>
      </c>
      <c r="D22" s="12" t="s">
        <v>178</v>
      </c>
      <c r="E22" s="12" t="s">
        <v>179</v>
      </c>
      <c r="F22" s="13" t="str">
        <f t="shared" si="1"/>
        <v>M</v>
      </c>
      <c r="G22" s="55" t="str">
        <f t="shared" si="0"/>
        <v>Guelph Wrestling Club</v>
      </c>
      <c r="H22" s="56"/>
    </row>
    <row r="23" spans="1:28" ht="15.75" x14ac:dyDescent="0.25">
      <c r="A23" s="7">
        <v>10</v>
      </c>
      <c r="B23" s="11" t="s">
        <v>180</v>
      </c>
      <c r="C23" s="12" t="s">
        <v>181</v>
      </c>
      <c r="D23" s="12" t="s">
        <v>178</v>
      </c>
      <c r="E23" s="12" t="s">
        <v>182</v>
      </c>
      <c r="F23" s="13" t="str">
        <f t="shared" si="1"/>
        <v>M</v>
      </c>
      <c r="G23" s="55" t="str">
        <f t="shared" si="0"/>
        <v>Guelph Wrestling Club</v>
      </c>
      <c r="H23" s="56"/>
    </row>
    <row r="24" spans="1:28" ht="15.75" x14ac:dyDescent="0.25">
      <c r="A24" s="7">
        <v>11</v>
      </c>
      <c r="B24" s="11" t="s">
        <v>183</v>
      </c>
      <c r="C24" s="12" t="s">
        <v>184</v>
      </c>
      <c r="D24" s="12" t="s">
        <v>178</v>
      </c>
      <c r="E24" s="12" t="s">
        <v>185</v>
      </c>
      <c r="F24" s="13" t="str">
        <f t="shared" si="1"/>
        <v>M</v>
      </c>
      <c r="G24" s="55" t="str">
        <f t="shared" si="0"/>
        <v>Guelph Wrestling Club</v>
      </c>
      <c r="H24" s="56"/>
    </row>
    <row r="25" spans="1:28" ht="15.75" x14ac:dyDescent="0.25">
      <c r="A25" s="7">
        <v>12</v>
      </c>
      <c r="B25" s="11" t="s">
        <v>186</v>
      </c>
      <c r="C25" s="12" t="s">
        <v>55</v>
      </c>
      <c r="D25" s="12" t="s">
        <v>178</v>
      </c>
      <c r="E25" s="12" t="s">
        <v>187</v>
      </c>
      <c r="F25" s="13" t="str">
        <f t="shared" si="1"/>
        <v>M</v>
      </c>
      <c r="G25" s="55" t="str">
        <f t="shared" si="0"/>
        <v>Guelph Wrestling Club</v>
      </c>
      <c r="H25" s="56"/>
    </row>
    <row r="26" spans="1:28" ht="15.75" x14ac:dyDescent="0.25">
      <c r="A26" s="7">
        <v>13</v>
      </c>
      <c r="B26" s="11" t="s">
        <v>188</v>
      </c>
      <c r="C26" s="12" t="s">
        <v>189</v>
      </c>
      <c r="D26" s="12" t="s">
        <v>178</v>
      </c>
      <c r="E26" s="12" t="s">
        <v>190</v>
      </c>
      <c r="F26" s="13" t="str">
        <f t="shared" si="1"/>
        <v>M</v>
      </c>
      <c r="G26" s="55" t="str">
        <f t="shared" si="0"/>
        <v>Guelph Wrestling Club</v>
      </c>
      <c r="H26" s="56"/>
    </row>
    <row r="27" spans="1:28" ht="15.75" x14ac:dyDescent="0.25">
      <c r="A27" s="7">
        <v>14</v>
      </c>
      <c r="B27" s="11" t="s">
        <v>191</v>
      </c>
      <c r="C27" s="12" t="s">
        <v>192</v>
      </c>
      <c r="D27" s="12" t="s">
        <v>178</v>
      </c>
      <c r="E27" s="12" t="s">
        <v>193</v>
      </c>
      <c r="F27" s="13" t="str">
        <f t="shared" si="1"/>
        <v>M</v>
      </c>
      <c r="G27" s="55" t="str">
        <f t="shared" si="0"/>
        <v>Guelph Wrestling Club</v>
      </c>
      <c r="H27" s="56"/>
    </row>
    <row r="28" spans="1:28" ht="15.75" x14ac:dyDescent="0.25">
      <c r="A28" s="7">
        <v>15</v>
      </c>
      <c r="B28" s="11" t="s">
        <v>194</v>
      </c>
      <c r="C28" s="12" t="s">
        <v>195</v>
      </c>
      <c r="D28" s="12" t="s">
        <v>178</v>
      </c>
      <c r="E28" s="12" t="s">
        <v>196</v>
      </c>
      <c r="F28" s="13" t="str">
        <f t="shared" si="1"/>
        <v>M</v>
      </c>
      <c r="G28" s="55" t="str">
        <f t="shared" si="0"/>
        <v>Guelph Wrestling Club</v>
      </c>
      <c r="H28" s="56"/>
    </row>
    <row r="29" spans="1:28" ht="15.75" x14ac:dyDescent="0.25">
      <c r="A29" s="7">
        <v>16</v>
      </c>
      <c r="B29" s="11" t="s">
        <v>197</v>
      </c>
      <c r="C29" s="12" t="s">
        <v>198</v>
      </c>
      <c r="D29" s="12" t="s">
        <v>178</v>
      </c>
      <c r="E29" s="12" t="s">
        <v>199</v>
      </c>
      <c r="F29" s="13" t="str">
        <f t="shared" si="1"/>
        <v>M</v>
      </c>
      <c r="G29" s="55" t="str">
        <f t="shared" si="0"/>
        <v>Guelph Wrestling Club</v>
      </c>
      <c r="H29" s="56"/>
    </row>
    <row r="30" spans="1:28" ht="15.75" x14ac:dyDescent="0.25">
      <c r="A30" s="7">
        <v>17</v>
      </c>
      <c r="B30" s="11" t="s">
        <v>200</v>
      </c>
      <c r="C30" s="12" t="s">
        <v>201</v>
      </c>
      <c r="D30" s="12" t="s">
        <v>178</v>
      </c>
      <c r="E30" s="12" t="s">
        <v>202</v>
      </c>
      <c r="F30" s="13" t="s">
        <v>203</v>
      </c>
      <c r="G30" s="55" t="s">
        <v>153</v>
      </c>
      <c r="H30" s="56"/>
    </row>
    <row r="31" spans="1:28" ht="15.75" x14ac:dyDescent="0.25">
      <c r="A31" s="7">
        <v>18</v>
      </c>
      <c r="B31" s="11" t="s">
        <v>191</v>
      </c>
      <c r="C31" s="12" t="s">
        <v>204</v>
      </c>
      <c r="D31" s="12" t="s">
        <v>8</v>
      </c>
      <c r="E31" s="12" t="s">
        <v>205</v>
      </c>
      <c r="F31" s="13" t="str">
        <f t="shared" si="1"/>
        <v>M</v>
      </c>
      <c r="G31" s="55" t="str">
        <f>IF(AND($C$6&gt;0,$B31&gt;0),$C$6,"")</f>
        <v>Guelph Wrestling Club</v>
      </c>
      <c r="H31" s="56"/>
    </row>
    <row r="32" spans="1:28" ht="15.75" x14ac:dyDescent="0.25">
      <c r="A32" s="7">
        <v>19</v>
      </c>
      <c r="B32" s="11"/>
      <c r="C32" s="12"/>
      <c r="D32" s="12"/>
      <c r="E32" s="12"/>
      <c r="F32" s="13" t="str">
        <f t="shared" si="1"/>
        <v/>
      </c>
      <c r="G32" s="55" t="str">
        <f>IF(AND($C$6&gt;0,$B32&gt;0),$C$6,"")</f>
        <v/>
      </c>
      <c r="H32" s="56"/>
    </row>
    <row r="33" spans="1:8" ht="15.75" x14ac:dyDescent="0.25">
      <c r="A33" s="7">
        <v>20</v>
      </c>
      <c r="B33" s="11"/>
      <c r="C33" s="12"/>
      <c r="D33" s="12"/>
      <c r="E33" s="12"/>
      <c r="F33" s="13" t="str">
        <f t="shared" si="1"/>
        <v/>
      </c>
      <c r="G33" s="53" t="str">
        <f>IF(AND($C$6&gt;0,$B33&gt;0),$C$6,"")</f>
        <v/>
      </c>
      <c r="H33" s="54"/>
    </row>
    <row r="34" spans="1:8" ht="15.75" x14ac:dyDescent="0.25">
      <c r="A34" s="7">
        <v>21</v>
      </c>
      <c r="B34" s="11"/>
      <c r="C34" s="12"/>
      <c r="D34" s="12"/>
      <c r="E34" s="12"/>
      <c r="F34" s="13" t="str">
        <f t="shared" si="1"/>
        <v/>
      </c>
      <c r="G34" s="53" t="str">
        <f t="shared" ref="G34:G53" si="2">IF(AND($C$6&gt;0,$B34&gt;0),$C$6,"")</f>
        <v/>
      </c>
      <c r="H34" s="54"/>
    </row>
    <row r="35" spans="1:8" ht="15.75" x14ac:dyDescent="0.25">
      <c r="A35" s="7">
        <v>22</v>
      </c>
      <c r="B35" s="11"/>
      <c r="C35" s="12"/>
      <c r="D35" s="12"/>
      <c r="E35" s="12"/>
      <c r="F35" s="13" t="str">
        <f t="shared" si="1"/>
        <v/>
      </c>
      <c r="G35" s="53" t="str">
        <f t="shared" si="2"/>
        <v/>
      </c>
      <c r="H35" s="54"/>
    </row>
    <row r="36" spans="1:8" ht="15.75" x14ac:dyDescent="0.25">
      <c r="A36" s="7">
        <v>23</v>
      </c>
      <c r="B36" s="11"/>
      <c r="C36" s="12"/>
      <c r="D36" s="12"/>
      <c r="E36" s="12"/>
      <c r="F36" s="13" t="str">
        <f t="shared" si="1"/>
        <v/>
      </c>
      <c r="G36" s="53" t="str">
        <f t="shared" si="2"/>
        <v/>
      </c>
      <c r="H36" s="54"/>
    </row>
    <row r="37" spans="1:8" ht="15.75" x14ac:dyDescent="0.25">
      <c r="A37" s="7">
        <v>24</v>
      </c>
      <c r="B37" s="11"/>
      <c r="C37" s="12"/>
      <c r="D37" s="12"/>
      <c r="E37" s="12"/>
      <c r="F37" s="13" t="str">
        <f t="shared" si="1"/>
        <v/>
      </c>
      <c r="G37" s="53" t="str">
        <f t="shared" si="2"/>
        <v/>
      </c>
      <c r="H37" s="54"/>
    </row>
    <row r="38" spans="1:8" ht="15.75" x14ac:dyDescent="0.25">
      <c r="A38" s="7">
        <v>25</v>
      </c>
      <c r="B38" s="11"/>
      <c r="C38" s="12"/>
      <c r="D38" s="12"/>
      <c r="E38" s="12"/>
      <c r="F38" s="13" t="str">
        <f t="shared" si="1"/>
        <v/>
      </c>
      <c r="G38" s="53" t="str">
        <f t="shared" si="2"/>
        <v/>
      </c>
      <c r="H38" s="54"/>
    </row>
    <row r="39" spans="1:8" ht="15.75" x14ac:dyDescent="0.25">
      <c r="A39" s="7">
        <v>26</v>
      </c>
      <c r="B39" s="11"/>
      <c r="C39" s="12"/>
      <c r="D39" s="12"/>
      <c r="E39" s="12"/>
      <c r="F39" s="13" t="str">
        <f t="shared" si="1"/>
        <v/>
      </c>
      <c r="G39" s="53" t="str">
        <f t="shared" si="2"/>
        <v/>
      </c>
      <c r="H39" s="54"/>
    </row>
    <row r="40" spans="1:8" ht="15.75" x14ac:dyDescent="0.25">
      <c r="A40" s="7">
        <v>27</v>
      </c>
      <c r="B40" s="11"/>
      <c r="C40" s="12"/>
      <c r="D40" s="12"/>
      <c r="E40" s="12"/>
      <c r="F40" s="13" t="str">
        <f t="shared" si="1"/>
        <v/>
      </c>
      <c r="G40" s="53" t="str">
        <f t="shared" si="2"/>
        <v/>
      </c>
      <c r="H40" s="54"/>
    </row>
    <row r="41" spans="1:8" ht="15.75" x14ac:dyDescent="0.25">
      <c r="A41" s="7">
        <v>28</v>
      </c>
      <c r="B41" s="11"/>
      <c r="C41" s="12"/>
      <c r="D41" s="12"/>
      <c r="E41" s="12"/>
      <c r="F41" s="13" t="str">
        <f t="shared" si="1"/>
        <v/>
      </c>
      <c r="G41" s="53" t="str">
        <f>IF(AND($C$6&gt;0,$B41&gt;0),$C$6,"")</f>
        <v/>
      </c>
      <c r="H41" s="54"/>
    </row>
    <row r="42" spans="1:8" ht="15.75" x14ac:dyDescent="0.25">
      <c r="A42" s="7">
        <v>29</v>
      </c>
      <c r="B42" s="11"/>
      <c r="C42" s="12"/>
      <c r="D42" s="12"/>
      <c r="E42" s="12"/>
      <c r="F42" s="13" t="str">
        <f t="shared" si="1"/>
        <v/>
      </c>
      <c r="G42" s="53" t="str">
        <f>IF(AND($C$6&gt;0,$B42&gt;0),$C$6,"")</f>
        <v/>
      </c>
      <c r="H42" s="54"/>
    </row>
    <row r="43" spans="1:8" ht="15.75" x14ac:dyDescent="0.25">
      <c r="A43" s="7">
        <v>30</v>
      </c>
      <c r="B43" s="11"/>
      <c r="C43" s="12"/>
      <c r="D43" s="12"/>
      <c r="E43" s="12"/>
      <c r="F43" s="13" t="str">
        <f t="shared" si="1"/>
        <v/>
      </c>
      <c r="G43" s="53" t="str">
        <f t="shared" si="2"/>
        <v/>
      </c>
      <c r="H43" s="54"/>
    </row>
    <row r="44" spans="1:8" ht="15.75" x14ac:dyDescent="0.25">
      <c r="A44" s="7">
        <v>31</v>
      </c>
      <c r="B44" s="11"/>
      <c r="C44" s="12"/>
      <c r="D44" s="12"/>
      <c r="E44" s="12"/>
      <c r="F44" s="13" t="str">
        <f t="shared" si="1"/>
        <v/>
      </c>
      <c r="G44" s="53" t="str">
        <f t="shared" si="2"/>
        <v/>
      </c>
      <c r="H44" s="54"/>
    </row>
    <row r="45" spans="1:8" ht="15.75" x14ac:dyDescent="0.25">
      <c r="A45" s="7">
        <v>32</v>
      </c>
      <c r="B45" s="11"/>
      <c r="C45" s="12"/>
      <c r="D45" s="12"/>
      <c r="E45" s="12"/>
      <c r="F45" s="13" t="str">
        <f t="shared" si="1"/>
        <v/>
      </c>
      <c r="G45" s="53" t="str">
        <f t="shared" si="2"/>
        <v/>
      </c>
      <c r="H45" s="54"/>
    </row>
    <row r="46" spans="1:8" ht="15.75" x14ac:dyDescent="0.25">
      <c r="A46" s="7">
        <v>33</v>
      </c>
      <c r="B46" s="11"/>
      <c r="C46" s="12"/>
      <c r="D46" s="12"/>
      <c r="E46" s="12"/>
      <c r="F46" s="13" t="str">
        <f t="shared" si="1"/>
        <v/>
      </c>
      <c r="G46" s="53" t="str">
        <f t="shared" si="2"/>
        <v/>
      </c>
      <c r="H46" s="54"/>
    </row>
    <row r="47" spans="1:8" ht="15.75" x14ac:dyDescent="0.25">
      <c r="A47" s="7">
        <v>34</v>
      </c>
      <c r="B47" s="11"/>
      <c r="C47" s="12"/>
      <c r="D47" s="12"/>
      <c r="E47" s="12"/>
      <c r="F47" s="13" t="str">
        <f t="shared" si="1"/>
        <v/>
      </c>
      <c r="G47" s="53" t="str">
        <f t="shared" si="2"/>
        <v/>
      </c>
      <c r="H47" s="54"/>
    </row>
    <row r="48" spans="1:8" ht="15.75" x14ac:dyDescent="0.25">
      <c r="A48" s="7">
        <v>35</v>
      </c>
      <c r="B48" s="11"/>
      <c r="C48" s="12"/>
      <c r="D48" s="12"/>
      <c r="E48" s="12"/>
      <c r="F48" s="13" t="str">
        <f t="shared" si="1"/>
        <v/>
      </c>
      <c r="G48" s="53" t="str">
        <f t="shared" si="2"/>
        <v/>
      </c>
      <c r="H48" s="54"/>
    </row>
    <row r="49" spans="1:8" ht="15.75" x14ac:dyDescent="0.25">
      <c r="A49" s="7">
        <v>36</v>
      </c>
      <c r="B49" s="11"/>
      <c r="C49" s="12"/>
      <c r="D49" s="12"/>
      <c r="E49" s="12"/>
      <c r="F49" s="13" t="str">
        <f t="shared" si="1"/>
        <v/>
      </c>
      <c r="G49" s="53" t="str">
        <f t="shared" si="2"/>
        <v/>
      </c>
      <c r="H49" s="54"/>
    </row>
    <row r="50" spans="1:8" ht="15.75" x14ac:dyDescent="0.25">
      <c r="A50" s="7">
        <v>37</v>
      </c>
      <c r="B50" s="11"/>
      <c r="C50" s="12"/>
      <c r="D50" s="12"/>
      <c r="E50" s="12"/>
      <c r="F50" s="13" t="str">
        <f t="shared" si="1"/>
        <v/>
      </c>
      <c r="G50" s="53" t="str">
        <f t="shared" si="2"/>
        <v/>
      </c>
      <c r="H50" s="54"/>
    </row>
    <row r="51" spans="1:8" ht="15.75" x14ac:dyDescent="0.25">
      <c r="A51" s="7">
        <v>38</v>
      </c>
      <c r="B51" s="11"/>
      <c r="C51" s="12"/>
      <c r="D51" s="12"/>
      <c r="E51" s="12"/>
      <c r="F51" s="13" t="str">
        <f t="shared" si="1"/>
        <v/>
      </c>
      <c r="G51" s="53" t="str">
        <f t="shared" si="2"/>
        <v/>
      </c>
      <c r="H51" s="54"/>
    </row>
    <row r="52" spans="1:8" ht="15.75" x14ac:dyDescent="0.25">
      <c r="A52" s="7">
        <v>39</v>
      </c>
      <c r="B52" s="11"/>
      <c r="C52" s="12"/>
      <c r="D52" s="12"/>
      <c r="E52" s="12"/>
      <c r="F52" s="13" t="str">
        <f t="shared" si="1"/>
        <v/>
      </c>
      <c r="G52" s="53" t="str">
        <f t="shared" si="2"/>
        <v/>
      </c>
      <c r="H52" s="54"/>
    </row>
    <row r="53" spans="1:8" ht="15.75" thickBot="1" x14ac:dyDescent="0.3">
      <c r="A53" s="1">
        <v>40</v>
      </c>
      <c r="B53" s="4"/>
      <c r="C53" s="2"/>
      <c r="D53" s="2"/>
      <c r="E53" s="2"/>
      <c r="F53" s="3" t="str">
        <f t="shared" si="1"/>
        <v/>
      </c>
      <c r="G53" s="51" t="str">
        <f t="shared" si="2"/>
        <v/>
      </c>
      <c r="H53" s="52"/>
    </row>
  </sheetData>
  <mergeCells count="49">
    <mergeCell ref="F9:G9"/>
    <mergeCell ref="B5:C5"/>
    <mergeCell ref="D5:H5"/>
    <mergeCell ref="F6:G6"/>
    <mergeCell ref="F7:G7"/>
    <mergeCell ref="F8:G8"/>
    <mergeCell ref="G22:H22"/>
    <mergeCell ref="F10:G10"/>
    <mergeCell ref="F11:G11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3:H53"/>
    <mergeCell ref="G47:H47"/>
    <mergeCell ref="G48:H48"/>
    <mergeCell ref="G49:H49"/>
    <mergeCell ref="G50:H50"/>
    <mergeCell ref="G51:H51"/>
    <mergeCell ref="G52:H52"/>
  </mergeCells>
  <dataValidations count="1">
    <dataValidation type="list" allowBlank="1" showInputMessage="1" showErrorMessage="1" sqref="D14:D53" xr:uid="{00000000-0002-0000-0600-000000000000}">
      <formula1>$AB$5:$AB$17</formula1>
    </dataValidation>
  </dataValidations>
  <hyperlinks>
    <hyperlink ref="C9" r:id="rId1" xr:uid="{00000000-0004-0000-0600-000000000000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AB53"/>
  <sheetViews>
    <sheetView workbookViewId="0">
      <selection activeCell="A16" sqref="A16:XFD16"/>
    </sheetView>
  </sheetViews>
  <sheetFormatPr defaultRowHeight="15" x14ac:dyDescent="0.25"/>
  <cols>
    <col min="1" max="1" width="7" customWidth="1"/>
    <col min="2" max="2" width="33.42578125" customWidth="1"/>
    <col min="3" max="3" width="25.42578125" customWidth="1"/>
    <col min="4" max="4" width="26" customWidth="1"/>
    <col min="5" max="5" width="14.85546875" customWidth="1"/>
    <col min="6" max="6" width="8.42578125" customWidth="1"/>
    <col min="7" max="7" width="21.28515625" customWidth="1"/>
    <col min="8" max="8" width="13" customWidth="1"/>
    <col min="9" max="9" width="5" customWidth="1"/>
  </cols>
  <sheetData>
    <row r="5" spans="1:28" ht="16.5" thickBot="1" x14ac:dyDescent="0.3">
      <c r="A5" s="5"/>
      <c r="B5" s="59" t="s">
        <v>23</v>
      </c>
      <c r="C5" s="59"/>
      <c r="D5" s="58" t="s">
        <v>22</v>
      </c>
      <c r="E5" s="58"/>
      <c r="F5" s="58"/>
      <c r="G5" s="58"/>
      <c r="H5" s="58"/>
    </row>
    <row r="6" spans="1:28" ht="15.75" x14ac:dyDescent="0.25">
      <c r="A6" s="5"/>
      <c r="B6" s="14" t="s">
        <v>0</v>
      </c>
      <c r="C6" s="15" t="s">
        <v>206</v>
      </c>
      <c r="D6" s="16" t="s">
        <v>6</v>
      </c>
      <c r="E6" s="17" t="str">
        <f>IF((COUNTIF($D$14:$D$53,"Tykes Boys"))=0,"",COUNTIF(($D$14:$D$53),"Tykes Boys"))</f>
        <v/>
      </c>
      <c r="F6" s="62" t="s">
        <v>7</v>
      </c>
      <c r="G6" s="63"/>
      <c r="H6" s="17" t="str">
        <f>IF((COUNTIF($D$14:$D$53,"Tykes Girls"))=0,"",COUNTIF(($D$14:$D$53),"Tykes Girls"))</f>
        <v/>
      </c>
      <c r="AB6" t="s">
        <v>6</v>
      </c>
    </row>
    <row r="7" spans="1:28" ht="15.75" x14ac:dyDescent="0.25">
      <c r="A7" s="5"/>
      <c r="B7" s="14" t="s">
        <v>1</v>
      </c>
      <c r="C7" s="15" t="s">
        <v>207</v>
      </c>
      <c r="D7" s="18" t="s">
        <v>8</v>
      </c>
      <c r="E7" s="19" t="str">
        <f>IF((COUNTIF($D$14:$D$53,"Novice Boys"))=0,"",COUNTIF(($D$14:$D$53),"Novice Boys"))</f>
        <v/>
      </c>
      <c r="F7" s="64" t="s">
        <v>9</v>
      </c>
      <c r="G7" s="65"/>
      <c r="H7" s="19" t="str">
        <f>IF((COUNTIF($D$14:$D$53,"Novice Girls"))=0,"",COUNTIF(($D$14:$D$53),"Novice Girls"))</f>
        <v/>
      </c>
      <c r="AB7" t="s">
        <v>7</v>
      </c>
    </row>
    <row r="8" spans="1:28" ht="15.75" x14ac:dyDescent="0.25">
      <c r="A8" s="5"/>
      <c r="B8" s="14" t="s">
        <v>2</v>
      </c>
      <c r="C8" s="15">
        <v>6132817192</v>
      </c>
      <c r="D8" s="18" t="s">
        <v>10</v>
      </c>
      <c r="E8" s="19">
        <v>1</v>
      </c>
      <c r="F8" s="64" t="s">
        <v>11</v>
      </c>
      <c r="G8" s="65"/>
      <c r="H8" s="19">
        <v>1</v>
      </c>
      <c r="AB8" t="s">
        <v>8</v>
      </c>
    </row>
    <row r="9" spans="1:28" ht="15.75" x14ac:dyDescent="0.25">
      <c r="A9" s="5"/>
      <c r="B9" s="14" t="s">
        <v>3</v>
      </c>
      <c r="C9" s="25" t="s">
        <v>208</v>
      </c>
      <c r="D9" s="18" t="s">
        <v>12</v>
      </c>
      <c r="E9" s="19">
        <v>1</v>
      </c>
      <c r="F9" s="64" t="s">
        <v>13</v>
      </c>
      <c r="G9" s="65"/>
      <c r="H9" s="19" t="str">
        <f>IF((COUNTIF($D$14:$D$53,"Bantam Girls"))=0,"",COUNTIF(($D$14:$D$53),"Bantam Girls"))</f>
        <v/>
      </c>
      <c r="AB9" t="s">
        <v>9</v>
      </c>
    </row>
    <row r="10" spans="1:28" ht="15.75" x14ac:dyDescent="0.25">
      <c r="A10" s="5"/>
      <c r="B10" s="20" t="s">
        <v>18</v>
      </c>
      <c r="C10" s="21">
        <v>3</v>
      </c>
      <c r="D10" s="18" t="s">
        <v>14</v>
      </c>
      <c r="E10" s="19" t="str">
        <f>IF((COUNTIF($D$14:$D$33,"Cadet Boys"))=0,"",COUNTIF(($D$14:$D$33),"Cadet Boys"))</f>
        <v/>
      </c>
      <c r="F10" s="64" t="s">
        <v>15</v>
      </c>
      <c r="G10" s="65"/>
      <c r="H10" s="19">
        <f>IF((COUNTIF($D$14:$D$33,"Cadet Girls"))=0,"",COUNTIF(($D$14:$D$33),"Cadet Girls"))</f>
        <v>1</v>
      </c>
      <c r="AB10" t="s">
        <v>10</v>
      </c>
    </row>
    <row r="11" spans="1:28" ht="16.5" thickBot="1" x14ac:dyDescent="0.3">
      <c r="A11" s="5"/>
      <c r="B11" s="20" t="s">
        <v>24</v>
      </c>
      <c r="C11" s="22">
        <f>IF(C10&gt;0,C10*20,"")</f>
        <v>60</v>
      </c>
      <c r="D11" s="23" t="s">
        <v>17</v>
      </c>
      <c r="E11" s="24" t="str">
        <f>IF((COUNTIF($D$14:$D$53,"High School Open Boys"))=0,"",COUNTIF(($D$14:$D$53),"High School Open Boys"))</f>
        <v/>
      </c>
      <c r="F11" s="66" t="s">
        <v>16</v>
      </c>
      <c r="G11" s="67"/>
      <c r="H11" s="24" t="str">
        <f>IF((COUNTIF($D$14:$D$53,"High School Open Girls"))=0,"",COUNTIF(($D$14:$D$53),"High School Open Girls"))</f>
        <v/>
      </c>
      <c r="AB11" t="s">
        <v>11</v>
      </c>
    </row>
    <row r="12" spans="1:28" x14ac:dyDescent="0.25">
      <c r="AB12" t="s">
        <v>12</v>
      </c>
    </row>
    <row r="13" spans="1:28" ht="16.5" thickBot="1" x14ac:dyDescent="0.3">
      <c r="A13" s="5"/>
      <c r="B13" s="6" t="s">
        <v>4</v>
      </c>
      <c r="C13" s="6" t="s">
        <v>5</v>
      </c>
      <c r="D13" s="6" t="s">
        <v>19</v>
      </c>
      <c r="E13" s="6" t="s">
        <v>25</v>
      </c>
      <c r="F13" s="6" t="s">
        <v>20</v>
      </c>
      <c r="G13" s="57" t="s">
        <v>21</v>
      </c>
      <c r="H13" s="57"/>
      <c r="AB13" t="s">
        <v>13</v>
      </c>
    </row>
    <row r="14" spans="1:28" ht="16.5" thickTop="1" x14ac:dyDescent="0.25">
      <c r="A14" s="7">
        <v>1</v>
      </c>
      <c r="B14" s="8" t="s">
        <v>209</v>
      </c>
      <c r="C14" s="9" t="s">
        <v>34</v>
      </c>
      <c r="D14" s="9" t="s">
        <v>10</v>
      </c>
      <c r="E14" s="9">
        <v>36</v>
      </c>
      <c r="F14" s="10" t="str">
        <f>IF(D14="","",(IF((OR(D14="Tykes Boys",D14="Novice Boys",D14="Kids Boys",D14="Bantam Boys",D14="Cadet Boys",D14="High School Open Boys")),"M","F")))</f>
        <v>M</v>
      </c>
      <c r="G14" s="60" t="str">
        <f t="shared" ref="G14:G29" si="0">IF(AND($C$6&gt;0,$B14&gt;0),$C$6,"")</f>
        <v>Renfrew Amateur Wrestling Club</v>
      </c>
      <c r="H14" s="61"/>
      <c r="AB14" t="s">
        <v>14</v>
      </c>
    </row>
    <row r="15" spans="1:28" ht="15.75" x14ac:dyDescent="0.25">
      <c r="A15" s="7">
        <v>2</v>
      </c>
      <c r="B15" s="11" t="s">
        <v>209</v>
      </c>
      <c r="C15" s="12" t="s">
        <v>34</v>
      </c>
      <c r="D15" s="12" t="s">
        <v>12</v>
      </c>
      <c r="E15" s="12">
        <v>36</v>
      </c>
      <c r="F15" s="13" t="str">
        <f t="shared" ref="F15:F53" si="1">IF(D15="","",(IF((OR(D15="Tykes Boys",D15="Novice Boys",D15="Kids Boys",D15="Bantam Boys",D15="Cadet Boys",D15="High School Open Boys")),"M","F")))</f>
        <v>M</v>
      </c>
      <c r="G15" s="55" t="str">
        <f t="shared" si="0"/>
        <v>Renfrew Amateur Wrestling Club</v>
      </c>
      <c r="H15" s="56"/>
      <c r="AB15" t="s">
        <v>15</v>
      </c>
    </row>
    <row r="16" spans="1:28" ht="15.75" x14ac:dyDescent="0.25">
      <c r="A16" s="7">
        <v>3</v>
      </c>
      <c r="B16" s="11" t="s">
        <v>210</v>
      </c>
      <c r="C16" s="12" t="s">
        <v>211</v>
      </c>
      <c r="D16" s="12" t="s">
        <v>11</v>
      </c>
      <c r="E16" s="12">
        <v>32.6</v>
      </c>
      <c r="F16" s="13" t="str">
        <f t="shared" si="1"/>
        <v>F</v>
      </c>
      <c r="G16" s="55" t="str">
        <f t="shared" si="0"/>
        <v>Renfrew Amateur Wrestling Club</v>
      </c>
      <c r="H16" s="56"/>
      <c r="AB16" t="s">
        <v>17</v>
      </c>
    </row>
    <row r="17" spans="1:28" s="46" customFormat="1" ht="15.75" x14ac:dyDescent="0.25">
      <c r="A17" s="42">
        <v>1</v>
      </c>
      <c r="B17" s="43" t="s">
        <v>342</v>
      </c>
      <c r="C17" s="44" t="s">
        <v>343</v>
      </c>
      <c r="D17" s="44" t="s">
        <v>15</v>
      </c>
      <c r="E17" s="44">
        <v>52</v>
      </c>
      <c r="F17" s="45" t="str">
        <f t="shared" si="1"/>
        <v>F</v>
      </c>
      <c r="G17" s="73" t="str">
        <f t="shared" si="0"/>
        <v>Renfrew Amateur Wrestling Club</v>
      </c>
      <c r="H17" s="74"/>
      <c r="AB17" s="46" t="s">
        <v>14</v>
      </c>
    </row>
    <row r="18" spans="1:28" ht="15.75" x14ac:dyDescent="0.25">
      <c r="A18" s="7">
        <v>5</v>
      </c>
      <c r="B18" s="11"/>
      <c r="C18" s="12"/>
      <c r="D18" s="12"/>
      <c r="E18" s="12"/>
      <c r="F18" s="13" t="str">
        <f t="shared" si="1"/>
        <v/>
      </c>
      <c r="G18" s="55" t="str">
        <f t="shared" si="0"/>
        <v/>
      </c>
      <c r="H18" s="56"/>
    </row>
    <row r="19" spans="1:28" ht="15.75" x14ac:dyDescent="0.25">
      <c r="A19" s="7">
        <v>6</v>
      </c>
      <c r="B19" s="11"/>
      <c r="C19" s="12"/>
      <c r="D19" s="12"/>
      <c r="E19" s="12"/>
      <c r="F19" s="13" t="str">
        <f t="shared" si="1"/>
        <v/>
      </c>
      <c r="G19" s="55" t="str">
        <f t="shared" si="0"/>
        <v/>
      </c>
      <c r="H19" s="56"/>
    </row>
    <row r="20" spans="1:28" ht="15.75" x14ac:dyDescent="0.25">
      <c r="A20" s="7">
        <v>7</v>
      </c>
      <c r="B20" s="11"/>
      <c r="C20" s="12"/>
      <c r="D20" s="12"/>
      <c r="E20" s="12"/>
      <c r="F20" s="13" t="str">
        <f t="shared" si="1"/>
        <v/>
      </c>
      <c r="G20" s="55" t="str">
        <f t="shared" si="0"/>
        <v/>
      </c>
      <c r="H20" s="56"/>
    </row>
    <row r="21" spans="1:28" ht="15.75" x14ac:dyDescent="0.25">
      <c r="A21" s="7">
        <v>8</v>
      </c>
      <c r="B21" s="11"/>
      <c r="C21" s="12"/>
      <c r="D21" s="12"/>
      <c r="E21" s="12"/>
      <c r="F21" s="13" t="str">
        <f t="shared" si="1"/>
        <v/>
      </c>
      <c r="G21" s="55" t="str">
        <f t="shared" si="0"/>
        <v/>
      </c>
      <c r="H21" s="56"/>
    </row>
    <row r="22" spans="1:28" ht="15.75" x14ac:dyDescent="0.25">
      <c r="A22" s="7">
        <v>9</v>
      </c>
      <c r="B22" s="11"/>
      <c r="C22" s="12"/>
      <c r="D22" s="12"/>
      <c r="E22" s="12"/>
      <c r="F22" s="13" t="str">
        <f t="shared" si="1"/>
        <v/>
      </c>
      <c r="G22" s="55" t="str">
        <f t="shared" si="0"/>
        <v/>
      </c>
      <c r="H22" s="56"/>
    </row>
    <row r="23" spans="1:28" ht="15.75" x14ac:dyDescent="0.25">
      <c r="A23" s="7">
        <v>10</v>
      </c>
      <c r="B23" s="11" t="s">
        <v>212</v>
      </c>
      <c r="C23" s="12"/>
      <c r="D23" s="12"/>
      <c r="E23" s="12"/>
      <c r="F23" s="13" t="str">
        <f t="shared" si="1"/>
        <v/>
      </c>
      <c r="G23" s="55"/>
      <c r="H23" s="56"/>
    </row>
    <row r="24" spans="1:28" ht="15.75" x14ac:dyDescent="0.25">
      <c r="A24" s="7">
        <v>11</v>
      </c>
      <c r="B24" s="11"/>
      <c r="C24" s="12"/>
      <c r="D24" s="12"/>
      <c r="E24" s="12"/>
      <c r="F24" s="13" t="str">
        <f t="shared" si="1"/>
        <v/>
      </c>
      <c r="G24" s="55"/>
      <c r="H24" s="56"/>
    </row>
    <row r="25" spans="1:28" ht="15.75" x14ac:dyDescent="0.25">
      <c r="A25" s="7">
        <v>12</v>
      </c>
      <c r="B25" s="11"/>
      <c r="C25" s="12"/>
      <c r="D25" s="12"/>
      <c r="E25" s="12"/>
      <c r="F25" s="13" t="str">
        <f t="shared" si="1"/>
        <v/>
      </c>
      <c r="G25" s="55"/>
      <c r="H25" s="56"/>
    </row>
    <row r="26" spans="1:28" ht="15.75" x14ac:dyDescent="0.25">
      <c r="A26" s="7">
        <v>13</v>
      </c>
      <c r="B26" s="11"/>
      <c r="C26" s="12"/>
      <c r="D26" s="12"/>
      <c r="E26" s="12"/>
      <c r="F26" s="13" t="str">
        <f t="shared" si="1"/>
        <v/>
      </c>
      <c r="G26" s="55" t="str">
        <f t="shared" si="0"/>
        <v/>
      </c>
      <c r="H26" s="56"/>
    </row>
    <row r="27" spans="1:28" ht="15.75" x14ac:dyDescent="0.25">
      <c r="A27" s="7">
        <v>14</v>
      </c>
      <c r="B27" s="11"/>
      <c r="C27" s="12"/>
      <c r="D27" s="12"/>
      <c r="E27" s="12"/>
      <c r="F27" s="13" t="str">
        <f t="shared" si="1"/>
        <v/>
      </c>
      <c r="G27" s="55" t="str">
        <f t="shared" si="0"/>
        <v/>
      </c>
      <c r="H27" s="56"/>
    </row>
    <row r="28" spans="1:28" ht="15.75" x14ac:dyDescent="0.25">
      <c r="A28" s="7">
        <v>15</v>
      </c>
      <c r="B28" s="11"/>
      <c r="C28" s="12"/>
      <c r="D28" s="12"/>
      <c r="E28" s="12"/>
      <c r="F28" s="13" t="str">
        <f t="shared" si="1"/>
        <v/>
      </c>
      <c r="G28" s="55" t="str">
        <f t="shared" si="0"/>
        <v/>
      </c>
      <c r="H28" s="56"/>
    </row>
    <row r="29" spans="1:28" ht="15.75" x14ac:dyDescent="0.25">
      <c r="A29" s="7">
        <v>16</v>
      </c>
      <c r="B29" s="11"/>
      <c r="C29" s="12"/>
      <c r="D29" s="12"/>
      <c r="E29" s="12"/>
      <c r="F29" s="13" t="str">
        <f t="shared" si="1"/>
        <v/>
      </c>
      <c r="G29" s="55" t="str">
        <f t="shared" si="0"/>
        <v/>
      </c>
      <c r="H29" s="56"/>
    </row>
    <row r="30" spans="1:28" ht="15.75" x14ac:dyDescent="0.25">
      <c r="A30" s="7">
        <v>17</v>
      </c>
      <c r="B30" s="11"/>
      <c r="C30" s="12"/>
      <c r="D30" s="12"/>
      <c r="E30" s="12"/>
      <c r="F30" s="13"/>
      <c r="G30" s="55"/>
      <c r="H30" s="56"/>
    </row>
    <row r="31" spans="1:28" ht="15.75" x14ac:dyDescent="0.25">
      <c r="A31" s="7">
        <v>18</v>
      </c>
      <c r="B31" s="11"/>
      <c r="C31" s="12"/>
      <c r="D31" s="12"/>
      <c r="E31" s="12"/>
      <c r="F31" s="13" t="str">
        <f t="shared" si="1"/>
        <v/>
      </c>
      <c r="G31" s="55" t="str">
        <f>IF(AND($C$6&gt;0,$B31&gt;0),$C$6,"")</f>
        <v/>
      </c>
      <c r="H31" s="56"/>
    </row>
    <row r="32" spans="1:28" ht="15.75" x14ac:dyDescent="0.25">
      <c r="A32" s="7">
        <v>19</v>
      </c>
      <c r="B32" s="11"/>
      <c r="C32" s="12"/>
      <c r="D32" s="12"/>
      <c r="E32" s="12"/>
      <c r="F32" s="13" t="str">
        <f t="shared" si="1"/>
        <v/>
      </c>
      <c r="G32" s="55" t="str">
        <f>IF(AND($C$6&gt;0,$B32&gt;0),$C$6,"")</f>
        <v/>
      </c>
      <c r="H32" s="56"/>
    </row>
    <row r="33" spans="1:8" ht="15.75" x14ac:dyDescent="0.25">
      <c r="A33" s="7">
        <v>20</v>
      </c>
      <c r="B33" s="11"/>
      <c r="C33" s="12"/>
      <c r="D33" s="12"/>
      <c r="E33" s="12"/>
      <c r="F33" s="13" t="str">
        <f t="shared" si="1"/>
        <v/>
      </c>
      <c r="G33" s="53" t="str">
        <f>IF(AND($C$6&gt;0,$B33&gt;0),$C$6,"")</f>
        <v/>
      </c>
      <c r="H33" s="54"/>
    </row>
    <row r="34" spans="1:8" ht="15.75" x14ac:dyDescent="0.25">
      <c r="A34" s="7">
        <v>21</v>
      </c>
      <c r="B34" s="11"/>
      <c r="C34" s="12"/>
      <c r="D34" s="12"/>
      <c r="E34" s="12"/>
      <c r="F34" s="13" t="str">
        <f t="shared" si="1"/>
        <v/>
      </c>
      <c r="G34" s="53" t="str">
        <f t="shared" ref="G34:G53" si="2">IF(AND($C$6&gt;0,$B34&gt;0),$C$6,"")</f>
        <v/>
      </c>
      <c r="H34" s="54"/>
    </row>
    <row r="35" spans="1:8" ht="15.75" x14ac:dyDescent="0.25">
      <c r="A35" s="7">
        <v>22</v>
      </c>
      <c r="B35" s="11"/>
      <c r="C35" s="12"/>
      <c r="D35" s="12"/>
      <c r="E35" s="12"/>
      <c r="F35" s="13" t="str">
        <f t="shared" si="1"/>
        <v/>
      </c>
      <c r="G35" s="53" t="str">
        <f t="shared" si="2"/>
        <v/>
      </c>
      <c r="H35" s="54"/>
    </row>
    <row r="36" spans="1:8" ht="15.75" x14ac:dyDescent="0.25">
      <c r="A36" s="7">
        <v>23</v>
      </c>
      <c r="B36" s="11"/>
      <c r="C36" s="12"/>
      <c r="D36" s="12"/>
      <c r="E36" s="12"/>
      <c r="F36" s="13" t="str">
        <f t="shared" si="1"/>
        <v/>
      </c>
      <c r="G36" s="53" t="str">
        <f t="shared" si="2"/>
        <v/>
      </c>
      <c r="H36" s="54"/>
    </row>
    <row r="37" spans="1:8" ht="15.75" x14ac:dyDescent="0.25">
      <c r="A37" s="7">
        <v>24</v>
      </c>
      <c r="B37" s="11"/>
      <c r="C37" s="12"/>
      <c r="D37" s="12"/>
      <c r="E37" s="12"/>
      <c r="F37" s="13" t="str">
        <f t="shared" si="1"/>
        <v/>
      </c>
      <c r="G37" s="53" t="str">
        <f t="shared" si="2"/>
        <v/>
      </c>
      <c r="H37" s="54"/>
    </row>
    <row r="38" spans="1:8" ht="15.75" x14ac:dyDescent="0.25">
      <c r="A38" s="7">
        <v>25</v>
      </c>
      <c r="B38" s="11"/>
      <c r="C38" s="12"/>
      <c r="D38" s="12"/>
      <c r="E38" s="12"/>
      <c r="F38" s="13" t="str">
        <f t="shared" si="1"/>
        <v/>
      </c>
      <c r="G38" s="53" t="str">
        <f t="shared" si="2"/>
        <v/>
      </c>
      <c r="H38" s="54"/>
    </row>
    <row r="39" spans="1:8" ht="15.75" x14ac:dyDescent="0.25">
      <c r="A39" s="7">
        <v>26</v>
      </c>
      <c r="B39" s="11"/>
      <c r="C39" s="12"/>
      <c r="D39" s="12"/>
      <c r="E39" s="12"/>
      <c r="F39" s="13" t="str">
        <f t="shared" si="1"/>
        <v/>
      </c>
      <c r="G39" s="53" t="str">
        <f t="shared" si="2"/>
        <v/>
      </c>
      <c r="H39" s="54"/>
    </row>
    <row r="40" spans="1:8" ht="15.75" x14ac:dyDescent="0.25">
      <c r="A40" s="7">
        <v>27</v>
      </c>
      <c r="B40" s="11"/>
      <c r="C40" s="12"/>
      <c r="D40" s="12"/>
      <c r="E40" s="12"/>
      <c r="F40" s="13" t="str">
        <f t="shared" si="1"/>
        <v/>
      </c>
      <c r="G40" s="53" t="str">
        <f t="shared" si="2"/>
        <v/>
      </c>
      <c r="H40" s="54"/>
    </row>
    <row r="41" spans="1:8" ht="15.75" x14ac:dyDescent="0.25">
      <c r="A41" s="7">
        <v>28</v>
      </c>
      <c r="B41" s="11"/>
      <c r="C41" s="12"/>
      <c r="D41" s="12"/>
      <c r="E41" s="12"/>
      <c r="F41" s="13" t="str">
        <f t="shared" si="1"/>
        <v/>
      </c>
      <c r="G41" s="53" t="str">
        <f>IF(AND($C$6&gt;0,$B41&gt;0),$C$6,"")</f>
        <v/>
      </c>
      <c r="H41" s="54"/>
    </row>
    <row r="42" spans="1:8" ht="15.75" x14ac:dyDescent="0.25">
      <c r="A42" s="7">
        <v>29</v>
      </c>
      <c r="B42" s="11"/>
      <c r="C42" s="12"/>
      <c r="D42" s="12"/>
      <c r="E42" s="12"/>
      <c r="F42" s="13" t="str">
        <f t="shared" si="1"/>
        <v/>
      </c>
      <c r="G42" s="53" t="str">
        <f>IF(AND($C$6&gt;0,$B42&gt;0),$C$6,"")</f>
        <v/>
      </c>
      <c r="H42" s="54"/>
    </row>
    <row r="43" spans="1:8" ht="15.75" x14ac:dyDescent="0.25">
      <c r="A43" s="7">
        <v>30</v>
      </c>
      <c r="B43" s="11"/>
      <c r="C43" s="12"/>
      <c r="D43" s="12"/>
      <c r="E43" s="12"/>
      <c r="F43" s="13" t="str">
        <f t="shared" si="1"/>
        <v/>
      </c>
      <c r="G43" s="53" t="str">
        <f t="shared" si="2"/>
        <v/>
      </c>
      <c r="H43" s="54"/>
    </row>
    <row r="44" spans="1:8" ht="15.75" x14ac:dyDescent="0.25">
      <c r="A44" s="7">
        <v>31</v>
      </c>
      <c r="B44" s="11"/>
      <c r="C44" s="12"/>
      <c r="D44" s="12"/>
      <c r="E44" s="12"/>
      <c r="F44" s="13" t="str">
        <f t="shared" si="1"/>
        <v/>
      </c>
      <c r="G44" s="53" t="str">
        <f t="shared" si="2"/>
        <v/>
      </c>
      <c r="H44" s="54"/>
    </row>
    <row r="45" spans="1:8" ht="15.75" x14ac:dyDescent="0.25">
      <c r="A45" s="7">
        <v>32</v>
      </c>
      <c r="B45" s="11"/>
      <c r="C45" s="12"/>
      <c r="D45" s="12"/>
      <c r="E45" s="12"/>
      <c r="F45" s="13" t="str">
        <f t="shared" si="1"/>
        <v/>
      </c>
      <c r="G45" s="53" t="str">
        <f t="shared" si="2"/>
        <v/>
      </c>
      <c r="H45" s="54"/>
    </row>
    <row r="46" spans="1:8" ht="15.75" x14ac:dyDescent="0.25">
      <c r="A46" s="7">
        <v>33</v>
      </c>
      <c r="B46" s="11"/>
      <c r="C46" s="12"/>
      <c r="D46" s="12"/>
      <c r="E46" s="12"/>
      <c r="F46" s="13" t="str">
        <f t="shared" si="1"/>
        <v/>
      </c>
      <c r="G46" s="53" t="str">
        <f t="shared" si="2"/>
        <v/>
      </c>
      <c r="H46" s="54"/>
    </row>
    <row r="47" spans="1:8" ht="15.75" x14ac:dyDescent="0.25">
      <c r="A47" s="7">
        <v>34</v>
      </c>
      <c r="B47" s="11"/>
      <c r="C47" s="12"/>
      <c r="D47" s="12"/>
      <c r="E47" s="12"/>
      <c r="F47" s="13" t="str">
        <f t="shared" si="1"/>
        <v/>
      </c>
      <c r="G47" s="53" t="str">
        <f t="shared" si="2"/>
        <v/>
      </c>
      <c r="H47" s="54"/>
    </row>
    <row r="48" spans="1:8" ht="15.75" x14ac:dyDescent="0.25">
      <c r="A48" s="7">
        <v>35</v>
      </c>
      <c r="B48" s="11"/>
      <c r="C48" s="12"/>
      <c r="D48" s="12"/>
      <c r="E48" s="12"/>
      <c r="F48" s="13" t="str">
        <f t="shared" si="1"/>
        <v/>
      </c>
      <c r="G48" s="53" t="str">
        <f t="shared" si="2"/>
        <v/>
      </c>
      <c r="H48" s="54"/>
    </row>
    <row r="49" spans="1:8" ht="15.75" x14ac:dyDescent="0.25">
      <c r="A49" s="7">
        <v>36</v>
      </c>
      <c r="B49" s="11"/>
      <c r="C49" s="12"/>
      <c r="D49" s="12"/>
      <c r="E49" s="12"/>
      <c r="F49" s="13" t="str">
        <f t="shared" si="1"/>
        <v/>
      </c>
      <c r="G49" s="53" t="str">
        <f t="shared" si="2"/>
        <v/>
      </c>
      <c r="H49" s="54"/>
    </row>
    <row r="50" spans="1:8" ht="15.75" x14ac:dyDescent="0.25">
      <c r="A50" s="7">
        <v>37</v>
      </c>
      <c r="B50" s="11"/>
      <c r="C50" s="12"/>
      <c r="D50" s="12"/>
      <c r="E50" s="12"/>
      <c r="F50" s="13" t="str">
        <f t="shared" si="1"/>
        <v/>
      </c>
      <c r="G50" s="53" t="str">
        <f t="shared" si="2"/>
        <v/>
      </c>
      <c r="H50" s="54"/>
    </row>
    <row r="51" spans="1:8" ht="15.75" x14ac:dyDescent="0.25">
      <c r="A51" s="7">
        <v>38</v>
      </c>
      <c r="B51" s="11"/>
      <c r="C51" s="12"/>
      <c r="D51" s="12"/>
      <c r="E51" s="12"/>
      <c r="F51" s="13" t="str">
        <f t="shared" si="1"/>
        <v/>
      </c>
      <c r="G51" s="53" t="str">
        <f t="shared" si="2"/>
        <v/>
      </c>
      <c r="H51" s="54"/>
    </row>
    <row r="52" spans="1:8" ht="15.75" x14ac:dyDescent="0.25">
      <c r="A52" s="7">
        <v>39</v>
      </c>
      <c r="B52" s="11"/>
      <c r="C52" s="12"/>
      <c r="D52" s="12"/>
      <c r="E52" s="12"/>
      <c r="F52" s="13" t="str">
        <f t="shared" si="1"/>
        <v/>
      </c>
      <c r="G52" s="53" t="str">
        <f t="shared" si="2"/>
        <v/>
      </c>
      <c r="H52" s="54"/>
    </row>
    <row r="53" spans="1:8" ht="15.75" thickBot="1" x14ac:dyDescent="0.3">
      <c r="A53" s="1">
        <v>40</v>
      </c>
      <c r="B53" s="4"/>
      <c r="C53" s="2"/>
      <c r="D53" s="2"/>
      <c r="E53" s="2"/>
      <c r="F53" s="3" t="str">
        <f t="shared" si="1"/>
        <v/>
      </c>
      <c r="G53" s="51" t="str">
        <f t="shared" si="2"/>
        <v/>
      </c>
      <c r="H53" s="52"/>
    </row>
  </sheetData>
  <mergeCells count="49">
    <mergeCell ref="F9:G9"/>
    <mergeCell ref="B5:C5"/>
    <mergeCell ref="D5:H5"/>
    <mergeCell ref="F6:G6"/>
    <mergeCell ref="F7:G7"/>
    <mergeCell ref="F8:G8"/>
    <mergeCell ref="G22:H22"/>
    <mergeCell ref="F10:G10"/>
    <mergeCell ref="F11:G11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3:H53"/>
    <mergeCell ref="G47:H47"/>
    <mergeCell ref="G48:H48"/>
    <mergeCell ref="G49:H49"/>
    <mergeCell ref="G50:H50"/>
    <mergeCell ref="G51:H51"/>
    <mergeCell ref="G52:H52"/>
  </mergeCells>
  <dataValidations count="1">
    <dataValidation type="list" allowBlank="1" showInputMessage="1" showErrorMessage="1" sqref="D14:D53" xr:uid="{00000000-0002-0000-0700-000000000000}">
      <formula1>$AB$5:$AB$17</formula1>
    </dataValidation>
  </dataValidations>
  <hyperlinks>
    <hyperlink ref="C9" r:id="rId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AB53"/>
  <sheetViews>
    <sheetView workbookViewId="0">
      <selection activeCell="A15" sqref="A15:XFD15"/>
    </sheetView>
  </sheetViews>
  <sheetFormatPr defaultRowHeight="15" x14ac:dyDescent="0.25"/>
  <cols>
    <col min="1" max="1" width="7" customWidth="1"/>
    <col min="2" max="2" width="33.42578125" customWidth="1"/>
    <col min="3" max="3" width="25.42578125" customWidth="1"/>
    <col min="4" max="4" width="26" customWidth="1"/>
    <col min="5" max="5" width="14.85546875" customWidth="1"/>
    <col min="6" max="6" width="8.42578125" customWidth="1"/>
    <col min="7" max="7" width="21.28515625" customWidth="1"/>
    <col min="8" max="8" width="13" customWidth="1"/>
    <col min="9" max="9" width="5" customWidth="1"/>
  </cols>
  <sheetData>
    <row r="5" spans="1:28" ht="16.5" thickBot="1" x14ac:dyDescent="0.3">
      <c r="A5" s="5"/>
      <c r="B5" s="59" t="s">
        <v>23</v>
      </c>
      <c r="C5" s="59"/>
      <c r="D5" s="58" t="s">
        <v>22</v>
      </c>
      <c r="E5" s="58"/>
      <c r="F5" s="58"/>
      <c r="G5" s="58"/>
      <c r="H5" s="58"/>
    </row>
    <row r="6" spans="1:28" ht="15.75" x14ac:dyDescent="0.25">
      <c r="A6" s="5"/>
      <c r="B6" s="14" t="s">
        <v>0</v>
      </c>
      <c r="C6" s="15" t="s">
        <v>213</v>
      </c>
      <c r="D6" s="16" t="s">
        <v>6</v>
      </c>
      <c r="E6" s="17" t="str">
        <f>IF((COUNTIF($D$14:$D$53,"Tykes Boys"))=0,"",COUNTIF(($D$14:$D$53),"Tykes Boys"))</f>
        <v/>
      </c>
      <c r="F6" s="62" t="s">
        <v>7</v>
      </c>
      <c r="G6" s="63"/>
      <c r="H6" s="17" t="str">
        <f>IF((COUNTIF($D$14:$D$53,"Tykes Girls"))=0,"",COUNTIF(($D$14:$D$53),"Tykes Girls"))</f>
        <v/>
      </c>
      <c r="AB6" t="s">
        <v>6</v>
      </c>
    </row>
    <row r="7" spans="1:28" ht="15.75" x14ac:dyDescent="0.25">
      <c r="A7" s="5"/>
      <c r="B7" s="14" t="s">
        <v>1</v>
      </c>
      <c r="C7" s="15" t="s">
        <v>214</v>
      </c>
      <c r="D7" s="18" t="s">
        <v>8</v>
      </c>
      <c r="E7" s="19" t="str">
        <f>IF((COUNTIF($D$14:$D$53,"Novice Boys"))=0,"",COUNTIF(($D$14:$D$53),"Novice Boys"))</f>
        <v/>
      </c>
      <c r="F7" s="64" t="s">
        <v>9</v>
      </c>
      <c r="G7" s="65"/>
      <c r="H7" s="19" t="str">
        <f>IF((COUNTIF($D$14:$D$53,"Novice Girls"))=0,"",COUNTIF(($D$14:$D$53),"Novice Girls"))</f>
        <v/>
      </c>
      <c r="AB7" t="s">
        <v>7</v>
      </c>
    </row>
    <row r="8" spans="1:28" ht="15.75" x14ac:dyDescent="0.25">
      <c r="A8" s="5"/>
      <c r="B8" s="14" t="s">
        <v>2</v>
      </c>
      <c r="C8" s="15" t="s">
        <v>215</v>
      </c>
      <c r="D8" s="18" t="s">
        <v>10</v>
      </c>
      <c r="E8" s="19" t="str">
        <f>IF((COUNTIF($D$14:$D$53,"Kids Boys"))=0,"",COUNTIF(($D$14:$D$53),"Kids Boys"))</f>
        <v/>
      </c>
      <c r="F8" s="64" t="s">
        <v>11</v>
      </c>
      <c r="G8" s="65"/>
      <c r="H8" s="19" t="str">
        <f>IF((COUNTIF($D$14:$D$53,"Kids Girls"))=0,"",COUNTIF(($D$14:$D$53),"Kids Girls"))</f>
        <v/>
      </c>
      <c r="AB8" t="s">
        <v>8</v>
      </c>
    </row>
    <row r="9" spans="1:28" ht="15.75" x14ac:dyDescent="0.25">
      <c r="A9" s="5"/>
      <c r="B9" s="14" t="s">
        <v>3</v>
      </c>
      <c r="C9" s="25" t="s">
        <v>216</v>
      </c>
      <c r="D9" s="18" t="s">
        <v>12</v>
      </c>
      <c r="E9" s="19" t="str">
        <f>IF((COUNTIF($D$14:$D$53,"Bantam Boys"))=0,"",COUNTIF(($D$14:$D$53),"Bantam Boys"))</f>
        <v/>
      </c>
      <c r="F9" s="64" t="s">
        <v>13</v>
      </c>
      <c r="G9" s="65"/>
      <c r="H9" s="19" t="str">
        <f>IF((COUNTIF($D$14:$D$53,"Bantam Girls"))=0,"",COUNTIF(($D$14:$D$53),"Bantam Girls"))</f>
        <v/>
      </c>
      <c r="AB9" t="s">
        <v>9</v>
      </c>
    </row>
    <row r="10" spans="1:28" ht="15.75" x14ac:dyDescent="0.25">
      <c r="A10" s="5"/>
      <c r="B10" s="20" t="s">
        <v>18</v>
      </c>
      <c r="C10" s="21">
        <f>COUNT(E14:E53)</f>
        <v>2</v>
      </c>
      <c r="D10" s="18" t="s">
        <v>14</v>
      </c>
      <c r="E10" s="19" t="str">
        <f>IF((COUNTIF($D$14:$D$33,"Cadet Boys"))=0,"",COUNTIF(($D$14:$D$33),"Cadet Boys"))</f>
        <v/>
      </c>
      <c r="F10" s="64" t="s">
        <v>15</v>
      </c>
      <c r="G10" s="65"/>
      <c r="H10" s="19" t="str">
        <f>IF((COUNTIF($D$14:$D$33,"Cadet Girls"))=0,"",COUNTIF(($D$14:$D$33),"Cadet Girls"))</f>
        <v/>
      </c>
      <c r="AB10" t="s">
        <v>10</v>
      </c>
    </row>
    <row r="11" spans="1:28" ht="16.5" thickBot="1" x14ac:dyDescent="0.3">
      <c r="A11" s="5"/>
      <c r="B11" s="20" t="s">
        <v>24</v>
      </c>
      <c r="C11" s="22">
        <f>IF(C10&gt;0,C10*20,"")</f>
        <v>40</v>
      </c>
      <c r="D11" s="23" t="s">
        <v>17</v>
      </c>
      <c r="E11" s="24">
        <f>IF((COUNTIF($D$14:$D$53,"High School Open Boys"))=0,"",COUNTIF(($D$14:$D$53),"High School Open Boys"))</f>
        <v>2</v>
      </c>
      <c r="F11" s="66" t="s">
        <v>16</v>
      </c>
      <c r="G11" s="67"/>
      <c r="H11" s="24" t="str">
        <f>IF((COUNTIF($D$14:$D$53,"High School Open Girls"))=0,"",COUNTIF(($D$14:$D$53),"High School Open Girls"))</f>
        <v/>
      </c>
      <c r="AB11" t="s">
        <v>11</v>
      </c>
    </row>
    <row r="12" spans="1:28" x14ac:dyDescent="0.25">
      <c r="AB12" t="s">
        <v>12</v>
      </c>
    </row>
    <row r="13" spans="1:28" ht="16.5" thickBot="1" x14ac:dyDescent="0.3">
      <c r="A13" s="5"/>
      <c r="B13" s="6" t="s">
        <v>4</v>
      </c>
      <c r="C13" s="6" t="s">
        <v>5</v>
      </c>
      <c r="D13" s="6" t="s">
        <v>19</v>
      </c>
      <c r="E13" s="6" t="s">
        <v>25</v>
      </c>
      <c r="F13" s="6" t="s">
        <v>20</v>
      </c>
      <c r="G13" s="57" t="s">
        <v>21</v>
      </c>
      <c r="H13" s="57"/>
      <c r="AB13" t="s">
        <v>13</v>
      </c>
    </row>
    <row r="14" spans="1:28" ht="16.5" thickTop="1" x14ac:dyDescent="0.25">
      <c r="A14" s="7">
        <v>1</v>
      </c>
      <c r="B14" s="8" t="s">
        <v>217</v>
      </c>
      <c r="C14" s="9" t="s">
        <v>218</v>
      </c>
      <c r="D14" s="9" t="s">
        <v>17</v>
      </c>
      <c r="E14" s="9">
        <v>63</v>
      </c>
      <c r="F14" s="10" t="str">
        <f>IF(D14="","",(IF((OR(D14="Tykes Boys",D14="Novice Boys",D14="Kids Boys",D14="Bantam Boys",D14="Cadet Boys",D14="High School Open Boys")),"M","F")))</f>
        <v>M</v>
      </c>
      <c r="G14" s="60" t="s">
        <v>219</v>
      </c>
      <c r="H14" s="61"/>
      <c r="AB14" t="s">
        <v>14</v>
      </c>
    </row>
    <row r="15" spans="1:28" ht="15.75" x14ac:dyDescent="0.25">
      <c r="A15" s="7">
        <v>2</v>
      </c>
      <c r="B15" s="11" t="s">
        <v>217</v>
      </c>
      <c r="C15" s="12" t="s">
        <v>220</v>
      </c>
      <c r="D15" s="12" t="s">
        <v>17</v>
      </c>
      <c r="E15" s="12">
        <v>68</v>
      </c>
      <c r="F15" s="13" t="str">
        <f t="shared" ref="F15:F53" si="0">IF(D15="","",(IF((OR(D15="Tykes Boys",D15="Novice Boys",D15="Kids Boys",D15="Bantam Boys",D15="Cadet Boys",D15="High School Open Boys")),"M","F")))</f>
        <v>M</v>
      </c>
      <c r="G15" s="55" t="s">
        <v>219</v>
      </c>
      <c r="H15" s="56"/>
      <c r="AB15" t="s">
        <v>15</v>
      </c>
    </row>
    <row r="16" spans="1:28" ht="15.75" x14ac:dyDescent="0.25">
      <c r="A16" s="7">
        <v>3</v>
      </c>
      <c r="B16" s="11"/>
      <c r="C16" s="12"/>
      <c r="D16" s="12"/>
      <c r="E16" s="12"/>
      <c r="F16" s="13" t="str">
        <f t="shared" si="0"/>
        <v/>
      </c>
      <c r="G16" s="55" t="str">
        <f t="shared" ref="G16:G29" si="1">IF(AND($C$6&gt;0,$B16&gt;0),$C$6,"")</f>
        <v/>
      </c>
      <c r="H16" s="56"/>
      <c r="AB16" t="s">
        <v>17</v>
      </c>
    </row>
    <row r="17" spans="1:28" ht="15.75" x14ac:dyDescent="0.25">
      <c r="A17" s="7">
        <v>4</v>
      </c>
      <c r="B17" s="11"/>
      <c r="C17" s="12"/>
      <c r="D17" s="12"/>
      <c r="E17" s="12"/>
      <c r="F17" s="13" t="str">
        <f t="shared" si="0"/>
        <v/>
      </c>
      <c r="G17" s="55" t="str">
        <f t="shared" si="1"/>
        <v/>
      </c>
      <c r="H17" s="56"/>
      <c r="AB17" t="s">
        <v>16</v>
      </c>
    </row>
    <row r="18" spans="1:28" ht="15.75" x14ac:dyDescent="0.25">
      <c r="A18" s="7">
        <v>5</v>
      </c>
      <c r="B18" s="11"/>
      <c r="C18" s="12"/>
      <c r="D18" s="12"/>
      <c r="E18" s="12"/>
      <c r="F18" s="13" t="str">
        <f t="shared" si="0"/>
        <v/>
      </c>
      <c r="G18" s="55" t="str">
        <f t="shared" si="1"/>
        <v/>
      </c>
      <c r="H18" s="56"/>
    </row>
    <row r="19" spans="1:28" ht="15.75" x14ac:dyDescent="0.25">
      <c r="A19" s="7">
        <v>6</v>
      </c>
      <c r="B19" s="11"/>
      <c r="C19" s="12"/>
      <c r="D19" s="12"/>
      <c r="E19" s="12"/>
      <c r="F19" s="13" t="str">
        <f t="shared" si="0"/>
        <v/>
      </c>
      <c r="G19" s="55" t="str">
        <f t="shared" si="1"/>
        <v/>
      </c>
      <c r="H19" s="56"/>
    </row>
    <row r="20" spans="1:28" ht="15.75" x14ac:dyDescent="0.25">
      <c r="A20" s="7">
        <v>7</v>
      </c>
      <c r="B20" s="11"/>
      <c r="C20" s="12"/>
      <c r="D20" s="12"/>
      <c r="E20" s="12"/>
      <c r="F20" s="13" t="str">
        <f t="shared" si="0"/>
        <v/>
      </c>
      <c r="G20" s="55" t="str">
        <f t="shared" si="1"/>
        <v/>
      </c>
      <c r="H20" s="56"/>
    </row>
    <row r="21" spans="1:28" ht="15.75" x14ac:dyDescent="0.25">
      <c r="A21" s="7">
        <v>8</v>
      </c>
      <c r="B21" s="11"/>
      <c r="C21" s="12"/>
      <c r="D21" s="12"/>
      <c r="E21" s="12"/>
      <c r="F21" s="13" t="str">
        <f t="shared" si="0"/>
        <v/>
      </c>
      <c r="G21" s="55" t="str">
        <f t="shared" si="1"/>
        <v/>
      </c>
      <c r="H21" s="56"/>
    </row>
    <row r="22" spans="1:28" ht="15.75" x14ac:dyDescent="0.25">
      <c r="A22" s="7">
        <v>9</v>
      </c>
      <c r="B22" s="11"/>
      <c r="C22" s="12"/>
      <c r="D22" s="12"/>
      <c r="E22" s="12"/>
      <c r="F22" s="13" t="str">
        <f t="shared" si="0"/>
        <v/>
      </c>
      <c r="G22" s="55" t="str">
        <f t="shared" si="1"/>
        <v/>
      </c>
      <c r="H22" s="56"/>
    </row>
    <row r="23" spans="1:28" ht="15.75" x14ac:dyDescent="0.25">
      <c r="A23" s="7">
        <v>10</v>
      </c>
      <c r="B23" s="11"/>
      <c r="C23" s="12"/>
      <c r="D23" s="12"/>
      <c r="E23" s="12"/>
      <c r="F23" s="13" t="str">
        <f t="shared" si="0"/>
        <v/>
      </c>
      <c r="G23" s="55" t="str">
        <f t="shared" si="1"/>
        <v/>
      </c>
      <c r="H23" s="56"/>
    </row>
    <row r="24" spans="1:28" ht="15.75" x14ac:dyDescent="0.25">
      <c r="A24" s="7">
        <v>11</v>
      </c>
      <c r="B24" s="11"/>
      <c r="C24" s="12"/>
      <c r="D24" s="12"/>
      <c r="E24" s="12"/>
      <c r="F24" s="13" t="str">
        <f t="shared" si="0"/>
        <v/>
      </c>
      <c r="G24" s="55" t="str">
        <f t="shared" si="1"/>
        <v/>
      </c>
      <c r="H24" s="56"/>
    </row>
    <row r="25" spans="1:28" ht="15.75" x14ac:dyDescent="0.25">
      <c r="A25" s="7">
        <v>12</v>
      </c>
      <c r="B25" s="11"/>
      <c r="C25" s="12"/>
      <c r="D25" s="12"/>
      <c r="E25" s="12"/>
      <c r="F25" s="13" t="str">
        <f t="shared" si="0"/>
        <v/>
      </c>
      <c r="G25" s="55" t="str">
        <f t="shared" si="1"/>
        <v/>
      </c>
      <c r="H25" s="56"/>
    </row>
    <row r="26" spans="1:28" ht="15.75" x14ac:dyDescent="0.25">
      <c r="A26" s="7">
        <v>13</v>
      </c>
      <c r="B26" s="11"/>
      <c r="C26" s="12"/>
      <c r="D26" s="12"/>
      <c r="E26" s="12"/>
      <c r="F26" s="13" t="str">
        <f t="shared" si="0"/>
        <v/>
      </c>
      <c r="G26" s="55" t="str">
        <f t="shared" si="1"/>
        <v/>
      </c>
      <c r="H26" s="56"/>
    </row>
    <row r="27" spans="1:28" ht="15.75" x14ac:dyDescent="0.25">
      <c r="A27" s="7">
        <v>14</v>
      </c>
      <c r="B27" s="11"/>
      <c r="C27" s="12"/>
      <c r="D27" s="12"/>
      <c r="E27" s="12"/>
      <c r="F27" s="13" t="str">
        <f t="shared" si="0"/>
        <v/>
      </c>
      <c r="G27" s="55" t="str">
        <f t="shared" si="1"/>
        <v/>
      </c>
      <c r="H27" s="56"/>
    </row>
    <row r="28" spans="1:28" ht="15.75" x14ac:dyDescent="0.25">
      <c r="A28" s="7">
        <v>15</v>
      </c>
      <c r="B28" s="11"/>
      <c r="C28" s="12"/>
      <c r="D28" s="12"/>
      <c r="E28" s="12"/>
      <c r="F28" s="13" t="str">
        <f t="shared" si="0"/>
        <v/>
      </c>
      <c r="G28" s="55" t="str">
        <f t="shared" si="1"/>
        <v/>
      </c>
      <c r="H28" s="56"/>
    </row>
    <row r="29" spans="1:28" ht="15.75" x14ac:dyDescent="0.25">
      <c r="A29" s="7">
        <v>16</v>
      </c>
      <c r="B29" s="11"/>
      <c r="C29" s="12"/>
      <c r="D29" s="12"/>
      <c r="E29" s="12"/>
      <c r="F29" s="13" t="str">
        <f t="shared" si="0"/>
        <v/>
      </c>
      <c r="G29" s="55" t="str">
        <f t="shared" si="1"/>
        <v/>
      </c>
      <c r="H29" s="56"/>
    </row>
    <row r="30" spans="1:28" ht="15.75" x14ac:dyDescent="0.25">
      <c r="A30" s="7">
        <v>17</v>
      </c>
      <c r="B30" s="11"/>
      <c r="C30" s="12"/>
      <c r="D30" s="12"/>
      <c r="E30" s="12"/>
      <c r="F30" s="13"/>
      <c r="G30" s="55"/>
      <c r="H30" s="56"/>
    </row>
    <row r="31" spans="1:28" ht="15.75" x14ac:dyDescent="0.25">
      <c r="A31" s="7">
        <v>18</v>
      </c>
      <c r="B31" s="11"/>
      <c r="C31" s="12"/>
      <c r="D31" s="12"/>
      <c r="E31" s="12"/>
      <c r="F31" s="13" t="str">
        <f t="shared" si="0"/>
        <v/>
      </c>
      <c r="G31" s="55" t="str">
        <f>IF(AND($C$6&gt;0,$B31&gt;0),$C$6,"")</f>
        <v/>
      </c>
      <c r="H31" s="56"/>
    </row>
    <row r="32" spans="1:28" ht="15.75" x14ac:dyDescent="0.25">
      <c r="A32" s="7">
        <v>19</v>
      </c>
      <c r="B32" s="11"/>
      <c r="C32" s="12"/>
      <c r="D32" s="12"/>
      <c r="E32" s="12"/>
      <c r="F32" s="13" t="str">
        <f t="shared" si="0"/>
        <v/>
      </c>
      <c r="G32" s="55" t="str">
        <f>IF(AND($C$6&gt;0,$B32&gt;0),$C$6,"")</f>
        <v/>
      </c>
      <c r="H32" s="56"/>
    </row>
    <row r="33" spans="1:8" ht="15.75" x14ac:dyDescent="0.25">
      <c r="A33" s="7">
        <v>20</v>
      </c>
      <c r="B33" s="11"/>
      <c r="C33" s="12"/>
      <c r="D33" s="12"/>
      <c r="E33" s="12"/>
      <c r="F33" s="13" t="str">
        <f t="shared" si="0"/>
        <v/>
      </c>
      <c r="G33" s="53" t="str">
        <f>IF(AND($C$6&gt;0,$B33&gt;0),$C$6,"")</f>
        <v/>
      </c>
      <c r="H33" s="54"/>
    </row>
    <row r="34" spans="1:8" ht="15.75" x14ac:dyDescent="0.25">
      <c r="A34" s="7">
        <v>21</v>
      </c>
      <c r="B34" s="11"/>
      <c r="C34" s="12"/>
      <c r="D34" s="12"/>
      <c r="E34" s="12"/>
      <c r="F34" s="13" t="str">
        <f t="shared" si="0"/>
        <v/>
      </c>
      <c r="G34" s="53" t="str">
        <f t="shared" ref="G34:G53" si="2">IF(AND($C$6&gt;0,$B34&gt;0),$C$6,"")</f>
        <v/>
      </c>
      <c r="H34" s="54"/>
    </row>
    <row r="35" spans="1:8" ht="15.75" x14ac:dyDescent="0.25">
      <c r="A35" s="7">
        <v>22</v>
      </c>
      <c r="B35" s="11"/>
      <c r="C35" s="12"/>
      <c r="D35" s="12"/>
      <c r="E35" s="12"/>
      <c r="F35" s="13" t="str">
        <f t="shared" si="0"/>
        <v/>
      </c>
      <c r="G35" s="53" t="str">
        <f t="shared" si="2"/>
        <v/>
      </c>
      <c r="H35" s="54"/>
    </row>
    <row r="36" spans="1:8" ht="15.75" x14ac:dyDescent="0.25">
      <c r="A36" s="7">
        <v>23</v>
      </c>
      <c r="B36" s="11"/>
      <c r="C36" s="12"/>
      <c r="D36" s="12"/>
      <c r="E36" s="12"/>
      <c r="F36" s="13" t="str">
        <f t="shared" si="0"/>
        <v/>
      </c>
      <c r="G36" s="53" t="str">
        <f t="shared" si="2"/>
        <v/>
      </c>
      <c r="H36" s="54"/>
    </row>
    <row r="37" spans="1:8" ht="15.75" x14ac:dyDescent="0.25">
      <c r="A37" s="7">
        <v>24</v>
      </c>
      <c r="B37" s="11"/>
      <c r="C37" s="12"/>
      <c r="D37" s="12"/>
      <c r="E37" s="12"/>
      <c r="F37" s="13" t="str">
        <f t="shared" si="0"/>
        <v/>
      </c>
      <c r="G37" s="53" t="str">
        <f t="shared" si="2"/>
        <v/>
      </c>
      <c r="H37" s="54"/>
    </row>
    <row r="38" spans="1:8" ht="15.75" x14ac:dyDescent="0.25">
      <c r="A38" s="7">
        <v>25</v>
      </c>
      <c r="B38" s="11"/>
      <c r="C38" s="12"/>
      <c r="D38" s="12"/>
      <c r="E38" s="12"/>
      <c r="F38" s="13" t="str">
        <f t="shared" si="0"/>
        <v/>
      </c>
      <c r="G38" s="53" t="str">
        <f t="shared" si="2"/>
        <v/>
      </c>
      <c r="H38" s="54"/>
    </row>
    <row r="39" spans="1:8" ht="15.75" x14ac:dyDescent="0.25">
      <c r="A39" s="7">
        <v>26</v>
      </c>
      <c r="B39" s="11"/>
      <c r="C39" s="12"/>
      <c r="D39" s="12"/>
      <c r="E39" s="12"/>
      <c r="F39" s="13" t="str">
        <f t="shared" si="0"/>
        <v/>
      </c>
      <c r="G39" s="53" t="str">
        <f t="shared" si="2"/>
        <v/>
      </c>
      <c r="H39" s="54"/>
    </row>
    <row r="40" spans="1:8" ht="15.75" x14ac:dyDescent="0.25">
      <c r="A40" s="7">
        <v>27</v>
      </c>
      <c r="B40" s="11"/>
      <c r="C40" s="12"/>
      <c r="D40" s="12"/>
      <c r="E40" s="12"/>
      <c r="F40" s="13" t="str">
        <f t="shared" si="0"/>
        <v/>
      </c>
      <c r="G40" s="53" t="str">
        <f t="shared" si="2"/>
        <v/>
      </c>
      <c r="H40" s="54"/>
    </row>
    <row r="41" spans="1:8" ht="15.75" x14ac:dyDescent="0.25">
      <c r="A41" s="7">
        <v>28</v>
      </c>
      <c r="B41" s="11"/>
      <c r="C41" s="12"/>
      <c r="D41" s="12"/>
      <c r="E41" s="12"/>
      <c r="F41" s="13" t="str">
        <f t="shared" si="0"/>
        <v/>
      </c>
      <c r="G41" s="53" t="str">
        <f>IF(AND($C$6&gt;0,$B41&gt;0),$C$6,"")</f>
        <v/>
      </c>
      <c r="H41" s="54"/>
    </row>
    <row r="42" spans="1:8" ht="15.75" x14ac:dyDescent="0.25">
      <c r="A42" s="7">
        <v>29</v>
      </c>
      <c r="B42" s="11"/>
      <c r="C42" s="12"/>
      <c r="D42" s="12"/>
      <c r="E42" s="12"/>
      <c r="F42" s="13" t="str">
        <f t="shared" si="0"/>
        <v/>
      </c>
      <c r="G42" s="53" t="str">
        <f>IF(AND($C$6&gt;0,$B42&gt;0),$C$6,"")</f>
        <v/>
      </c>
      <c r="H42" s="54"/>
    </row>
    <row r="43" spans="1:8" ht="15.75" x14ac:dyDescent="0.25">
      <c r="A43" s="7">
        <v>30</v>
      </c>
      <c r="B43" s="11"/>
      <c r="C43" s="12"/>
      <c r="D43" s="12"/>
      <c r="E43" s="12"/>
      <c r="F43" s="13" t="str">
        <f t="shared" si="0"/>
        <v/>
      </c>
      <c r="G43" s="53" t="str">
        <f t="shared" si="2"/>
        <v/>
      </c>
      <c r="H43" s="54"/>
    </row>
    <row r="44" spans="1:8" ht="15.75" x14ac:dyDescent="0.25">
      <c r="A44" s="7">
        <v>31</v>
      </c>
      <c r="B44" s="11"/>
      <c r="C44" s="12"/>
      <c r="D44" s="12"/>
      <c r="E44" s="12"/>
      <c r="F44" s="13" t="str">
        <f t="shared" si="0"/>
        <v/>
      </c>
      <c r="G44" s="53" t="str">
        <f t="shared" si="2"/>
        <v/>
      </c>
      <c r="H44" s="54"/>
    </row>
    <row r="45" spans="1:8" ht="15.75" x14ac:dyDescent="0.25">
      <c r="A45" s="7">
        <v>32</v>
      </c>
      <c r="B45" s="11"/>
      <c r="C45" s="12"/>
      <c r="D45" s="12"/>
      <c r="E45" s="12"/>
      <c r="F45" s="13" t="str">
        <f t="shared" si="0"/>
        <v/>
      </c>
      <c r="G45" s="53" t="str">
        <f t="shared" si="2"/>
        <v/>
      </c>
      <c r="H45" s="54"/>
    </row>
    <row r="46" spans="1:8" ht="15.75" x14ac:dyDescent="0.25">
      <c r="A46" s="7">
        <v>33</v>
      </c>
      <c r="B46" s="11"/>
      <c r="C46" s="12"/>
      <c r="D46" s="12"/>
      <c r="E46" s="12"/>
      <c r="F46" s="13" t="str">
        <f t="shared" si="0"/>
        <v/>
      </c>
      <c r="G46" s="53" t="str">
        <f t="shared" si="2"/>
        <v/>
      </c>
      <c r="H46" s="54"/>
    </row>
    <row r="47" spans="1:8" ht="15.75" x14ac:dyDescent="0.25">
      <c r="A47" s="7">
        <v>34</v>
      </c>
      <c r="B47" s="11"/>
      <c r="C47" s="12"/>
      <c r="D47" s="12"/>
      <c r="E47" s="12"/>
      <c r="F47" s="13" t="str">
        <f t="shared" si="0"/>
        <v/>
      </c>
      <c r="G47" s="53" t="str">
        <f t="shared" si="2"/>
        <v/>
      </c>
      <c r="H47" s="54"/>
    </row>
    <row r="48" spans="1:8" ht="15.75" x14ac:dyDescent="0.25">
      <c r="A48" s="7">
        <v>35</v>
      </c>
      <c r="B48" s="11"/>
      <c r="C48" s="12"/>
      <c r="D48" s="12"/>
      <c r="E48" s="12"/>
      <c r="F48" s="13" t="str">
        <f t="shared" si="0"/>
        <v/>
      </c>
      <c r="G48" s="53" t="str">
        <f t="shared" si="2"/>
        <v/>
      </c>
      <c r="H48" s="54"/>
    </row>
    <row r="49" spans="1:8" ht="15.75" x14ac:dyDescent="0.25">
      <c r="A49" s="7">
        <v>36</v>
      </c>
      <c r="B49" s="11"/>
      <c r="C49" s="12"/>
      <c r="D49" s="12"/>
      <c r="E49" s="12"/>
      <c r="F49" s="13" t="str">
        <f t="shared" si="0"/>
        <v/>
      </c>
      <c r="G49" s="53" t="str">
        <f t="shared" si="2"/>
        <v/>
      </c>
      <c r="H49" s="54"/>
    </row>
    <row r="50" spans="1:8" ht="15.75" x14ac:dyDescent="0.25">
      <c r="A50" s="7">
        <v>37</v>
      </c>
      <c r="B50" s="11"/>
      <c r="C50" s="12"/>
      <c r="D50" s="12"/>
      <c r="E50" s="12"/>
      <c r="F50" s="13" t="str">
        <f t="shared" si="0"/>
        <v/>
      </c>
      <c r="G50" s="53" t="str">
        <f t="shared" si="2"/>
        <v/>
      </c>
      <c r="H50" s="54"/>
    </row>
    <row r="51" spans="1:8" ht="15.75" x14ac:dyDescent="0.25">
      <c r="A51" s="7">
        <v>38</v>
      </c>
      <c r="B51" s="11"/>
      <c r="C51" s="12"/>
      <c r="D51" s="12"/>
      <c r="E51" s="12"/>
      <c r="F51" s="13" t="str">
        <f t="shared" si="0"/>
        <v/>
      </c>
      <c r="G51" s="53" t="str">
        <f t="shared" si="2"/>
        <v/>
      </c>
      <c r="H51" s="54"/>
    </row>
    <row r="52" spans="1:8" ht="15.75" x14ac:dyDescent="0.25">
      <c r="A52" s="7">
        <v>39</v>
      </c>
      <c r="B52" s="11"/>
      <c r="C52" s="12"/>
      <c r="D52" s="12"/>
      <c r="E52" s="12"/>
      <c r="F52" s="13" t="str">
        <f t="shared" si="0"/>
        <v/>
      </c>
      <c r="G52" s="53" t="str">
        <f t="shared" si="2"/>
        <v/>
      </c>
      <c r="H52" s="54"/>
    </row>
    <row r="53" spans="1:8" ht="15.75" thickBot="1" x14ac:dyDescent="0.3">
      <c r="A53" s="1">
        <v>40</v>
      </c>
      <c r="B53" s="4"/>
      <c r="C53" s="2"/>
      <c r="D53" s="2"/>
      <c r="E53" s="2"/>
      <c r="F53" s="3" t="str">
        <f t="shared" si="0"/>
        <v/>
      </c>
      <c r="G53" s="51" t="str">
        <f t="shared" si="2"/>
        <v/>
      </c>
      <c r="H53" s="52"/>
    </row>
  </sheetData>
  <mergeCells count="49">
    <mergeCell ref="F9:G9"/>
    <mergeCell ref="B5:C5"/>
    <mergeCell ref="D5:H5"/>
    <mergeCell ref="F6:G6"/>
    <mergeCell ref="F7:G7"/>
    <mergeCell ref="F8:G8"/>
    <mergeCell ref="G22:H22"/>
    <mergeCell ref="F10:G10"/>
    <mergeCell ref="F11:G11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3:H53"/>
    <mergeCell ref="G47:H47"/>
    <mergeCell ref="G48:H48"/>
    <mergeCell ref="G49:H49"/>
    <mergeCell ref="G50:H50"/>
    <mergeCell ref="G51:H51"/>
    <mergeCell ref="G52:H52"/>
  </mergeCells>
  <dataValidations count="1">
    <dataValidation type="list" allowBlank="1" showInputMessage="1" showErrorMessage="1" sqref="D14:D53" xr:uid="{00000000-0002-0000-0800-000000000000}">
      <formula1>$AB$5:$AB$17</formula1>
    </dataValidation>
  </dataValidations>
  <hyperlinks>
    <hyperlink ref="C9" r:id="rId1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RED DOT</vt:lpstr>
      <vt:lpstr>Brock JrBadgers </vt:lpstr>
      <vt:lpstr>TOURNAMENT SHEET</vt:lpstr>
      <vt:lpstr>Brock JR Cobra</vt:lpstr>
      <vt:lpstr>NCWC</vt:lpstr>
      <vt:lpstr>Akhara</vt:lpstr>
      <vt:lpstr>Guelph</vt:lpstr>
      <vt:lpstr>Renfrew</vt:lpstr>
      <vt:lpstr>Daredevils</vt:lpstr>
      <vt:lpstr>Independant</vt:lpstr>
      <vt:lpstr>'Brock JrBadgers '!Print_Area</vt:lpstr>
      <vt:lpstr>'RED DOT'!Print_Area</vt:lpstr>
    </vt:vector>
  </TitlesOfParts>
  <Company>Berts-pc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Kekoo</dc:creator>
  <cp:lastModifiedBy>Gatta Homes</cp:lastModifiedBy>
  <cp:lastPrinted>2016-03-26T00:06:27Z</cp:lastPrinted>
  <dcterms:created xsi:type="dcterms:W3CDTF">2013-02-21T16:26:41Z</dcterms:created>
  <dcterms:modified xsi:type="dcterms:W3CDTF">2019-02-26T13:35:49Z</dcterms:modified>
</cp:coreProperties>
</file>